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real VFU\objekt 1_rektorat\DPS\_CD INVESTOR\F_CELKOVE NAKLADY STAVBY\"/>
    </mc:Choice>
  </mc:AlternateContent>
  <xr:revisionPtr revIDLastSave="0" documentId="13_ncr:1_{FC21C7CE-F901-4E96-97ED-24800AF1114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Naklady'!$A$1:$Y$93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F39" i="1"/>
  <c r="G92" i="12"/>
  <c r="BA70" i="12"/>
  <c r="BA67" i="12"/>
  <c r="BA35" i="12"/>
  <c r="BA30" i="12"/>
  <c r="BA28" i="12"/>
  <c r="BA26" i="12"/>
  <c r="BA24" i="12"/>
  <c r="BA2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G8" i="12" s="1"/>
  <c r="I14" i="12"/>
  <c r="K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8" i="12"/>
  <c r="G17" i="12" s="1"/>
  <c r="I18" i="12"/>
  <c r="I17" i="12" s="1"/>
  <c r="K18" i="12"/>
  <c r="K17" i="12" s="1"/>
  <c r="O18" i="12"/>
  <c r="O17" i="12" s="1"/>
  <c r="Q18" i="12"/>
  <c r="Q17" i="12" s="1"/>
  <c r="V18" i="12"/>
  <c r="V17" i="12" s="1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AE92" i="12"/>
  <c r="I20" i="1"/>
  <c r="I19" i="1"/>
  <c r="I18" i="1"/>
  <c r="I17" i="1"/>
  <c r="I16" i="1"/>
  <c r="I54" i="1"/>
  <c r="J53" i="1" s="1"/>
  <c r="F42" i="1"/>
  <c r="G23" i="1" s="1"/>
  <c r="G42" i="1"/>
  <c r="G25" i="1" s="1"/>
  <c r="H42" i="1"/>
  <c r="I42" i="1"/>
  <c r="J41" i="1" s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2" i="1" l="1"/>
  <c r="J54" i="1" s="1"/>
  <c r="A27" i="1"/>
  <c r="A28" i="1" s="1"/>
  <c r="G28" i="1" s="1"/>
  <c r="G27" i="1" s="1"/>
  <c r="G29" i="1" s="1"/>
  <c r="J39" i="1"/>
  <c r="J42" i="1" s="1"/>
  <c r="AF92" i="12"/>
  <c r="M18" i="12"/>
  <c r="M17" i="12" s="1"/>
  <c r="M14" i="12"/>
  <c r="M8" i="12" s="1"/>
  <c r="I2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ED1BF6C4-69B9-4F1E-B057-48A2BB2C001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FEBFDA8-8A2D-45CF-8515-68038C91841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<sst xmlns="http://schemas.openxmlformats.org/spreadsheetml/2006/main" count="648" uniqueCount="248">
  <si>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</si>
  <si>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</si>
  <si>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</si>
  <si>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</si>
  <si>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</si>
  <si>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</si>
  <si>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</si>
  <si>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</si>
  <si>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</si>
  <si>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</si>
  <si>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</si>
  <si>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</si>
  <si>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</si>
  <si>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</si>
  <si>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</si>
  <si>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</si>
  <si>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</si>
  <si>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</si>
  <si>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</si>
  <si>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</si>
  <si>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</si>
  <si>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</si>
  <si>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</si>
  <si>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</si>
  <si>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</si>
  <si>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</si>
  <si>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</si>
  <si>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</si>
  <si>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</si>
  <si>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</si>
  <si>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</si>
  <si>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</si>
  <si>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</si>
  <si>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</si>
  <si>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</si>
  <si>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</si>
  <si>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</si>
  <si>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</si>
  <si>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</si>
  <si>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</si>
  <si>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</si>
  <si>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</si>
  <si>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</si>
  <si>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</t>
  </si>
  <si>
    <t>VN+ON</t>
  </si>
  <si>
    <t>00</t>
  </si>
  <si>
    <t>Vedlejší a ostatní náklady</t>
  </si>
  <si>
    <t>Objekt:</t>
  </si>
  <si>
    <t>Rozpočet:</t>
  </si>
  <si>
    <t>2024/28 PB</t>
  </si>
  <si>
    <t>VETUNI-podpora energetické úspornosti</t>
  </si>
  <si>
    <t>Brno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</si>
  <si>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</si>
  <si>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</si>
  <si>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</si>
  <si>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</si>
  <si>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</si>
  <si>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</si>
  <si>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</si>
  <si>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</si>
  <si>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Stavba</t>
  </si>
  <si>
    <t>Ostatní a vedlejší náklady</t>
  </si>
  <si>
    <t>Celkem za stavbu</t>
  </si>
  <si>
    <t>CZK</t>
  </si>
  <si>
    <t>#POPS</t>
  </si>
  <si>
    <t>Popis stavby: 2024/28 PB - VETUNI-podpora energetické úspornosti</t>
  </si>
  <si>
    <t>#POPO</t>
  </si>
  <si>
    <t>Popis objektu: 00 - Vedlejší a ostatní náklady</t>
  </si>
  <si>
    <t>#POPR</t>
  </si>
  <si>
    <t>Popis rozpočtu: 0 - VN+ON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</si>
  <si>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</si>
  <si>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</si>
  <si>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</si>
  <si>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</si>
  <si>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</si>
  <si>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</si>
  <si>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</si>
  <si>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</si>
  <si>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</si>
  <si>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</si>
  <si>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</si>
  <si>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</si>
  <si>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</si>
  <si>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</si>
  <si>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</si>
  <si>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</si>
  <si>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</si>
  <si>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</si>
  <si>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</si>
  <si>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</si>
  <si>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</si>
  <si>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</si>
  <si>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</si>
  <si>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</si>
  <si>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</si>
  <si>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</si>
  <si>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</si>
  <si>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</si>
  <si>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</si>
  <si>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</si>
  <si>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</si>
  <si>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</si>
  <si>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</si>
  <si>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</si>
  <si>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</si>
  <si>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</si>
  <si>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</si>
  <si>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II</t>
  </si>
  <si>
    <t>Indiv</t>
  </si>
  <si>
    <t>Práce</t>
  </si>
  <si>
    <t>Běžná</t>
  </si>
  <si>
    <t>POL1_9</t>
  </si>
  <si>
    <t>Veškeré náklady spojené s vybudováním, provozem a odstraněním zařízení staveniště.</t>
  </si>
  <si>
    <t>POP</t>
  </si>
  <si>
    <t>005124010R</t>
  </si>
  <si>
    <t>Koordinační činnost</t>
  </si>
  <si>
    <t>VRN</t>
  </si>
  <si>
    <t>POL99_8</t>
  </si>
  <si>
    <t>vč.zajištění koordinace mezi dodavatelem a provozovateli objektu</t>
  </si>
  <si>
    <t>00521103  1</t>
  </si>
  <si>
    <t>Zaměření stavby před rekonstrukcí, provedení sondážních prací (inž.sítě,instal.šachty,dobetonávky ..</t>
  </si>
  <si>
    <t>m</t>
  </si>
  <si>
    <t>Vlastní</t>
  </si>
  <si>
    <t>00521103  2</t>
  </si>
  <si>
    <t>Doplňkové kamerové zkoušky rozvodů kanalizace</t>
  </si>
  <si>
    <t>00521103  3</t>
  </si>
  <si>
    <t>Zaměření inženýrských sítí před výstavbou</t>
  </si>
  <si>
    <t>00521103  4</t>
  </si>
  <si>
    <t>Ochrana stávaj.zpevněné plochy z betonové dlažby pomocí ocelových plátů montáž+demontáž</t>
  </si>
  <si>
    <t>m2</t>
  </si>
  <si>
    <t>004111010R</t>
  </si>
  <si>
    <t xml:space="preserve">Průzkumné práce </t>
  </si>
  <si>
    <t>005211010R</t>
  </si>
  <si>
    <t>Předání a převzetí staveniště</t>
  </si>
  <si>
    <t>POL99_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</si>
  <si>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</si>
  <si>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</si>
  <si>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</si>
  <si>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</si>
  <si>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</si>
  <si>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</si>
  <si>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</si>
  <si>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</si>
  <si>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</si>
  <si>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</si>
  <si>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</si>
  <si>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</si>
  <si>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</si>
  <si>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</si>
  <si>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</si>
  <si>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</si>
  <si>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</si>
  <si>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</si>
  <si>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</si>
  <si>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</si>
  <si>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Náklady na provedení geodetického zaměření skutečného provedení  stavby</t>
  </si>
  <si>
    <t>005261010R</t>
  </si>
  <si>
    <t>Pojištění dodavatele a pojištění díla</t>
  </si>
  <si>
    <t>POL99_2</t>
  </si>
  <si>
    <t>Náklady spojené s povinným pojištěním dodavatele nebo stavebního díla či jeho části, v rozsahu obchodních podmínek.</t>
  </si>
  <si>
    <t>005281010R</t>
  </si>
  <si>
    <t>Propagace</t>
  </si>
  <si>
    <t>00411102 z</t>
  </si>
  <si>
    <t>Práce inspektora TIČR po dobu stavby včetně vytvoření revize</t>
  </si>
  <si>
    <t>hod</t>
  </si>
  <si>
    <t>004111020R 1</t>
  </si>
  <si>
    <t>Vyrobní dokumentace  hliníkových výrobků a prosklené šachty výtahu</t>
  </si>
  <si>
    <t>ks</t>
  </si>
  <si>
    <t>004111020R 2</t>
  </si>
  <si>
    <t>Vyrobní dokumentace  truhlářských,zámečnických a klempířských výrobků</t>
  </si>
  <si>
    <t>004111020R 3</t>
  </si>
  <si>
    <t>Výrobní dokumentace postupu sanace vlhkého zdiva</t>
  </si>
  <si>
    <t>004111020R 4</t>
  </si>
  <si>
    <t>Výrobní dokumentace zastínění a zatemnění</t>
  </si>
  <si>
    <t>004111020R 6</t>
  </si>
  <si>
    <t>Výrobní koordinační dokumentace  - prováděcí  technol.postup bouracích prací SO 001</t>
  </si>
  <si>
    <t>004111020R 7</t>
  </si>
  <si>
    <t>Výrobní dokumentace  výrobků  ocel.konstrukcí</t>
  </si>
  <si>
    <t>004111020R 8</t>
  </si>
  <si>
    <t>Výrobní dokumentace  výrobků  beton.konstrukcí (armovací výkresy atd.)</t>
  </si>
  <si>
    <t>004111020R 9</t>
  </si>
  <si>
    <t>Výrobní dokumentace  -koordinační výkresy profesí všech podlaží SO 001</t>
  </si>
  <si>
    <t>vč.zpracování revize prostupů a stavebních úprav</t>
  </si>
  <si>
    <t xml:space="preserve">004111020R11  </t>
  </si>
  <si>
    <t>004111020R12</t>
  </si>
  <si>
    <t>Vyrobní dokumentace  výrobků vnitřního vybavení</t>
  </si>
  <si>
    <t>004111020R13</t>
  </si>
  <si>
    <t>Kladečská dokumentace dlažeb a obkladů</t>
  </si>
  <si>
    <t>004111020R13a</t>
  </si>
  <si>
    <t>Vyrobní a kladecí dokumentace   fasádního keram. obkladu</t>
  </si>
  <si>
    <t>004111020R14</t>
  </si>
  <si>
    <t>Projektová dokumentace skutečného provedení SO 001 - D.1.1 stavební čás</t>
  </si>
  <si>
    <t>004111020R15</t>
  </si>
  <si>
    <t>Projektová dokumentace skutečného provedení SO 001 - D.1.4.1 Zařízení ÚT</t>
  </si>
  <si>
    <t>004111020R16</t>
  </si>
  <si>
    <t>Projektová dokumentace skutečného provedení SO 001 - D.1.4.3 Zařízení VZT a chlazení</t>
  </si>
  <si>
    <t>004111020R17</t>
  </si>
  <si>
    <t>Projektová dokumentace skutečného provedení SO 001 - D.1.3 PBŘ</t>
  </si>
  <si>
    <t>004111020R18</t>
  </si>
  <si>
    <t>Projektová dokumentace skutečného provedení SO 001 - D.1.4.5 Zařízení ZTI</t>
  </si>
  <si>
    <t>004111020R20</t>
  </si>
  <si>
    <t>Projektová dokumentace skutečného provedení SO 001 - D.1.4.7 Zařízení silnoproudu</t>
  </si>
  <si>
    <t>004111020R31</t>
  </si>
  <si>
    <t>Projektová dokumentace skutečného provedení SO 001 - D.1.4.8 Zařízení slaboproudu</t>
  </si>
  <si>
    <t>004111020R34</t>
  </si>
  <si>
    <t>Projektová dokumentace skutečného provedení SO 001 - D.1.4.4 Zařízení MaR</t>
  </si>
  <si>
    <t>004111020R41</t>
  </si>
  <si>
    <t>Projektová dokumentace skutečného provedení  PS02</t>
  </si>
  <si>
    <t>004111020R43</t>
  </si>
  <si>
    <t>Projektová dokumentace skutečného provedení  PS01</t>
  </si>
  <si>
    <t>004111120R15</t>
  </si>
  <si>
    <t>Náklady spojené se vzorkováním materiálů a výrobků , zákona (klimatizace,VZT...)</t>
  </si>
  <si>
    <t>004111120R35</t>
  </si>
  <si>
    <t>Měření hluku v provozu veškerého technologického vybavení a všechny ostatní závazky vyplývající ze, zákona (klimatizace,VZT...)</t>
  </si>
  <si>
    <t>005211030x</t>
  </si>
  <si>
    <t>Údržba (čištění) areálových a veřejných komunikací dotčených stavbouí</t>
  </si>
  <si>
    <t>005211080R a</t>
  </si>
  <si>
    <t>Bezpečnostní a hygienická opatření na staveništi -plán BOZP</t>
  </si>
  <si>
    <t>005211080R b</t>
  </si>
  <si>
    <t>Bezpečnostní a hygienická opatření na staveništi  - Neprůhledné oplocení v.2,0 m včetně bran</t>
  </si>
  <si>
    <t>00523  Ra</t>
  </si>
  <si>
    <t>trhací zkoušky únosnosti fasádních systémů</t>
  </si>
  <si>
    <t>005231040R a</t>
  </si>
  <si>
    <t>Provozní řády -celkový  SO 001</t>
  </si>
  <si>
    <t>Vypracování požárního a evakuačního plánu</t>
  </si>
  <si>
    <t>005231040R b</t>
  </si>
  <si>
    <t>Provozní řády Požární a evakuační plán objektu SO 001</t>
  </si>
  <si>
    <t>005231040R c</t>
  </si>
  <si>
    <t>Provozní řády - SO 001- Zařízení ÚT</t>
  </si>
  <si>
    <t>vypracování návodů k obsluze, zaškolení obsluhy</t>
  </si>
  <si>
    <t>005231040R d</t>
  </si>
  <si>
    <t>Provozní řády - SO 001 - Zařízení MaR</t>
  </si>
  <si>
    <t>Provozní řád včetně vypracování návodů k obsluze, zaškolení obsluhy</t>
  </si>
  <si>
    <t>005231040R e</t>
  </si>
  <si>
    <t>Provozní řády - SO 001 - Zařízení VZT a chlazení</t>
  </si>
  <si>
    <t>005231040R f</t>
  </si>
  <si>
    <t>Provozní řády - SO 001 - Zařízení ZTI</t>
  </si>
  <si>
    <t>005231040R h</t>
  </si>
  <si>
    <t>Provozní řády - SO 001 - Zařízení silnoproudu včetně bleskosvodu</t>
  </si>
  <si>
    <t>005231040R i</t>
  </si>
  <si>
    <t>Provozní řády - SO 001 - Zařízení  slaboproudu</t>
  </si>
  <si>
    <t>005231040R k</t>
  </si>
  <si>
    <t>Provozní řády - PS 01 Zařízení vertikální dopravy</t>
  </si>
  <si>
    <t>005231040R l</t>
  </si>
  <si>
    <t>Provozní řády - PS 02 AVT</t>
  </si>
  <si>
    <t>SUM</t>
  </si>
  <si>
    <t>END</t>
  </si>
  <si>
    <t>Veterinární univerzita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</si>
</sst>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9ZmsKbcr0wwb4uliri9TXSDASoNAFrfCJYZ+XYjoU3+WUJmmgMb0JvNKPEUq0WBgGJKDhyajefn8Teg8YRlN5Q==" saltValue="2W23ewJlK5dBCdRtRSn3w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5" t="s">
        <v>22</v>
      </c>
      <c r="C2" s="76"/>
      <c r="D2" s="77" t="s">
        <v>49</v>
      </c>
      <c r="E2" s="232" t="s">
        <v>50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35" t="s">
        <v>46</v>
      </c>
      <c r="F3" s="236"/>
      <c r="G3" s="236"/>
      <c r="H3" s="236"/>
      <c r="I3" s="236"/>
      <c r="J3" s="237"/>
    </row>
    <row r="4" spans="1:15" ht="23.25" customHeight="1" x14ac:dyDescent="0.2">
      <c r="A4" s="72">
        <v>4304</v>
      </c>
      <c r="B4" s="80" t="s">
        <v>48</v>
      </c>
      <c r="C4" s="81"/>
      <c r="D4" s="82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0" t="s">
        <v>42</v>
      </c>
      <c r="D5" s="220" t="s">
        <v>247</v>
      </c>
      <c r="E5" s="221"/>
      <c r="F5" s="221"/>
      <c r="G5" s="221"/>
      <c r="H5" s="18" t="s">
        <v>40</v>
      </c>
      <c r="I5" s="83" t="s">
        <v>52</v>
      </c>
      <c r="J5" s="8"/>
    </row>
    <row r="6" spans="1:15" ht="15.75" customHeight="1" x14ac:dyDescent="0.2">
      <c r="A6" s="2"/>
      <c r="B6" s="27"/>
      <c r="C6" s="52"/>
      <c r="D6" s="222"/>
      <c r="E6" s="223"/>
      <c r="F6" s="223"/>
      <c r="G6" s="223"/>
      <c r="H6" s="18" t="s">
        <v>34</v>
      </c>
      <c r="I6" s="83" t="s">
        <v>53</v>
      </c>
      <c r="J6" s="8"/>
    </row>
    <row r="7" spans="1:15" ht="15.75" customHeight="1" x14ac:dyDescent="0.2">
      <c r="A7" s="2"/>
      <c r="B7" s="28"/>
      <c r="C7" s="53"/>
      <c r="D7" s="73"/>
      <c r="E7" s="224" t="s">
        <v>51</v>
      </c>
      <c r="F7" s="225"/>
      <c r="G7" s="225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54</v>
      </c>
      <c r="H8" s="18" t="s">
        <v>40</v>
      </c>
      <c r="I8" s="83" t="s">
        <v>58</v>
      </c>
      <c r="J8" s="8"/>
    </row>
    <row r="9" spans="1:15" ht="15.75" hidden="1" customHeight="1" x14ac:dyDescent="0.2">
      <c r="A9" s="2"/>
      <c r="B9" s="2"/>
      <c r="D9" s="74" t="s">
        <v>55</v>
      </c>
      <c r="H9" s="18" t="s">
        <v>34</v>
      </c>
      <c r="I9" s="83" t="s">
        <v>59</v>
      </c>
      <c r="J9" s="8"/>
    </row>
    <row r="10" spans="1:15" ht="15.75" hidden="1" customHeight="1" x14ac:dyDescent="0.2">
      <c r="A10" s="2"/>
      <c r="B10" s="34"/>
      <c r="C10" s="53"/>
      <c r="D10" s="73" t="s">
        <v>57</v>
      </c>
      <c r="E10" s="84" t="s">
        <v>56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39"/>
      <c r="E11" s="239"/>
      <c r="F11" s="239"/>
      <c r="G11" s="239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14"/>
      <c r="E12" s="214"/>
      <c r="F12" s="214"/>
      <c r="G12" s="214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6"/>
      <c r="E13" s="218"/>
      <c r="F13" s="219"/>
      <c r="G13" s="219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3" t="s">
        <v>24</v>
      </c>
      <c r="B16" s="37" t="s">
        <v>24</v>
      </c>
      <c r="C16" s="58"/>
      <c r="D16" s="59"/>
      <c r="E16" s="203"/>
      <c r="F16" s="204"/>
      <c r="G16" s="203"/>
      <c r="H16" s="204"/>
      <c r="I16" s="203">
        <f>SUMIF(F52:F53,A16,I52:I53)+SUMIF(F52:F53,"PSU",I52:I53)</f>
        <v>0</v>
      </c>
      <c r="J16" s="205"/>
    </row>
    <row r="17" spans="1:10" ht="23.25" customHeight="1" x14ac:dyDescent="0.2">
      <c r="A17" s="143" t="s">
        <v>25</v>
      </c>
      <c r="B17" s="37" t="s">
        <v>25</v>
      </c>
      <c r="C17" s="58"/>
      <c r="D17" s="59"/>
      <c r="E17" s="203"/>
      <c r="F17" s="204"/>
      <c r="G17" s="203"/>
      <c r="H17" s="204"/>
      <c r="I17" s="203">
        <f>SUMIF(F52:F53,A17,I52:I53)</f>
        <v>0</v>
      </c>
      <c r="J17" s="205"/>
    </row>
    <row r="18" spans="1:10" ht="23.25" customHeight="1" x14ac:dyDescent="0.2">
      <c r="A18" s="143" t="s">
        <v>26</v>
      </c>
      <c r="B18" s="37" t="s">
        <v>26</v>
      </c>
      <c r="C18" s="58"/>
      <c r="D18" s="59"/>
      <c r="E18" s="203"/>
      <c r="F18" s="204"/>
      <c r="G18" s="203"/>
      <c r="H18" s="204"/>
      <c r="I18" s="203">
        <f>SUMIF(F52:F53,A18,I52:I53)</f>
        <v>0</v>
      </c>
      <c r="J18" s="205"/>
    </row>
    <row r="19" spans="1:10" ht="23.25" customHeight="1" x14ac:dyDescent="0.2">
      <c r="A19" s="143" t="s">
        <v>72</v>
      </c>
      <c r="B19" s="37" t="s">
        <v>27</v>
      </c>
      <c r="C19" s="58"/>
      <c r="D19" s="59"/>
      <c r="E19" s="203"/>
      <c r="F19" s="204"/>
      <c r="G19" s="203"/>
      <c r="H19" s="204"/>
      <c r="I19" s="203">
        <f>SUMIF(F52:F53,A19,I52:I53)</f>
        <v>0</v>
      </c>
      <c r="J19" s="205"/>
    </row>
    <row r="20" spans="1:10" ht="23.25" customHeight="1" x14ac:dyDescent="0.2">
      <c r="A20" s="143" t="s">
        <v>73</v>
      </c>
      <c r="B20" s="37" t="s">
        <v>28</v>
      </c>
      <c r="C20" s="58"/>
      <c r="D20" s="59"/>
      <c r="E20" s="203"/>
      <c r="F20" s="204"/>
      <c r="G20" s="203"/>
      <c r="H20" s="204"/>
      <c r="I20" s="203">
        <f>SUMIF(F52:F53,A20,I52:I53)</f>
        <v>0</v>
      </c>
      <c r="J20" s="205"/>
    </row>
    <row r="21" spans="1:10" ht="23.25" customHeight="1" x14ac:dyDescent="0.2">
      <c r="A21" s="2"/>
      <c r="B21" s="47" t="s">
        <v>29</v>
      </c>
      <c r="C21" s="60"/>
      <c r="D21" s="61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12</v>
      </c>
      <c r="F23" s="38" t="s">
        <v>0</v>
      </c>
      <c r="G23" s="201">
        <f>ZakladDPHSniVypocet</f>
        <v>0</v>
      </c>
      <c r="H23" s="202"/>
      <c r="I23" s="202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199">
        <f>I23*E23/100</f>
        <v>0</v>
      </c>
      <c r="H24" s="200"/>
      <c r="I24" s="200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1">
        <f>ZakladDPHZaklVypocet</f>
        <v>0</v>
      </c>
      <c r="H25" s="202"/>
      <c r="I25" s="202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29">
        <f>I25*E25/100</f>
        <v>0</v>
      </c>
      <c r="H26" s="230"/>
      <c r="I26" s="230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1">
        <f>CenaCelkemBezDPH-(ZakladDPHSni+ZakladDPHZakl)</f>
        <v>0</v>
      </c>
      <c r="H27" s="231"/>
      <c r="I27" s="231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09">
        <f>IF(A28&gt;50, ROUNDUP(A27, 0), ROUNDDOWN(A27, 0))</f>
        <v>0</v>
      </c>
      <c r="H28" s="209"/>
      <c r="I28" s="209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08">
        <f>ZakladDPHSni+DPHSni+ZakladDPHZakl+DPHZakl+Zaokrouhleni</f>
        <v>0</v>
      </c>
      <c r="H29" s="208"/>
      <c r="I29" s="208"/>
      <c r="J29" s="123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0"/>
      <c r="E34" s="211"/>
      <c r="G34" s="212"/>
      <c r="H34" s="213"/>
      <c r="I34" s="213"/>
      <c r="J34" s="24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60</v>
      </c>
      <c r="C39" s="194"/>
      <c r="D39" s="194"/>
      <c r="E39" s="194"/>
      <c r="F39" s="100">
        <f>'00 0 Naklady'!AE92</f>
        <v>0</v>
      </c>
      <c r="G39" s="101">
        <f>'00 0 Naklady'!AF92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195" t="s">
        <v>61</v>
      </c>
      <c r="D40" s="195"/>
      <c r="E40" s="195"/>
      <c r="F40" s="106">
        <f>'00 0 Naklady'!AE92</f>
        <v>0</v>
      </c>
      <c r="G40" s="107">
        <f>'00 0 Naklady'!AF92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88">
        <v>3</v>
      </c>
      <c r="B41" s="110" t="s">
        <v>43</v>
      </c>
      <c r="C41" s="194" t="s">
        <v>44</v>
      </c>
      <c r="D41" s="194"/>
      <c r="E41" s="194"/>
      <c r="F41" s="111">
        <f>'00 0 Naklady'!AE92</f>
        <v>0</v>
      </c>
      <c r="G41" s="102">
        <f>'00 0 Naklady'!AF92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88"/>
      <c r="B42" s="196" t="s">
        <v>62</v>
      </c>
      <c r="C42" s="197"/>
      <c r="D42" s="197"/>
      <c r="E42" s="197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4" spans="1:10" x14ac:dyDescent="0.2">
      <c r="A44" t="s">
        <v>64</v>
      </c>
      <c r="B44" t="s">
        <v>65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9" spans="1:10" ht="15.75" x14ac:dyDescent="0.25">
      <c r="B49" s="124" t="s">
        <v>70</v>
      </c>
    </row>
    <row r="51" spans="1:10" ht="25.5" customHeight="1" x14ac:dyDescent="0.2">
      <c r="A51" s="126"/>
      <c r="B51" s="129" t="s">
        <v>17</v>
      </c>
      <c r="C51" s="129" t="s">
        <v>5</v>
      </c>
      <c r="D51" s="130"/>
      <c r="E51" s="130"/>
      <c r="F51" s="131" t="s">
        <v>71</v>
      </c>
      <c r="G51" s="131"/>
      <c r="H51" s="131"/>
      <c r="I51" s="131" t="s">
        <v>29</v>
      </c>
      <c r="J51" s="131" t="s">
        <v>0</v>
      </c>
    </row>
    <row r="52" spans="1:10" ht="36.75" customHeight="1" x14ac:dyDescent="0.2">
      <c r="A52" s="127"/>
      <c r="B52" s="132" t="s">
        <v>72</v>
      </c>
      <c r="C52" s="192" t="s">
        <v>27</v>
      </c>
      <c r="D52" s="193"/>
      <c r="E52" s="193"/>
      <c r="F52" s="139" t="s">
        <v>72</v>
      </c>
      <c r="G52" s="140"/>
      <c r="H52" s="140"/>
      <c r="I52" s="140">
        <f>'00 0 Naklady'!G8</f>
        <v>0</v>
      </c>
      <c r="J52" s="136" t="str">
        <f>IF(I54=0,"",I52/I54*100)</f>
        <v/>
      </c>
    </row>
    <row r="53" spans="1:10" ht="36.75" customHeight="1" x14ac:dyDescent="0.2">
      <c r="A53" s="127"/>
      <c r="B53" s="132" t="s">
        <v>73</v>
      </c>
      <c r="C53" s="192" t="s">
        <v>28</v>
      </c>
      <c r="D53" s="193"/>
      <c r="E53" s="193"/>
      <c r="F53" s="139" t="s">
        <v>73</v>
      </c>
      <c r="G53" s="140"/>
      <c r="H53" s="140"/>
      <c r="I53" s="140">
        <f>'00 0 Naklady'!G17</f>
        <v>0</v>
      </c>
      <c r="J53" s="136" t="str">
        <f>IF(I54=0,"",I53/I54*100)</f>
        <v/>
      </c>
    </row>
    <row r="54" spans="1:10" ht="25.5" customHeight="1" x14ac:dyDescent="0.2">
      <c r="A54" s="128"/>
      <c r="B54" s="133" t="s">
        <v>1</v>
      </c>
      <c r="C54" s="134"/>
      <c r="D54" s="135"/>
      <c r="E54" s="135"/>
      <c r="F54" s="141"/>
      <c r="G54" s="142"/>
      <c r="H54" s="142"/>
      <c r="I54" s="142">
        <f>SUM(I52:I53)</f>
        <v>0</v>
      </c>
      <c r="J54" s="137">
        <f>SUM(J52:J53)</f>
        <v>0</v>
      </c>
    </row>
    <row r="55" spans="1:10" x14ac:dyDescent="0.2">
      <c r="F55" s="87"/>
      <c r="G55" s="87"/>
      <c r="H55" s="87"/>
      <c r="I55" s="87"/>
      <c r="J55" s="138"/>
    </row>
    <row r="56" spans="1:10" x14ac:dyDescent="0.2">
      <c r="F56" s="87"/>
      <c r="G56" s="87"/>
      <c r="H56" s="87"/>
      <c r="I56" s="87"/>
      <c r="J56" s="138"/>
    </row>
    <row r="57" spans="1:10" x14ac:dyDescent="0.2">
      <c r="F57" s="87"/>
      <c r="G57" s="87"/>
      <c r="H57" s="87"/>
      <c r="I57" s="87"/>
      <c r="J57" s="138"/>
    </row>
  </sheetData>
  <sheetProtection algorithmName="SHA-512" hashValue="jfIrEy9MBykheZJEZx1DYpBGpxXyVM9g9sMf86hozem3Bd+MmDx9E3DJJcNKXyjbL8yZHQ3jPNROCegssPycEg==" saltValue="UUqKGS8fZ8nQVkrXOAsCj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B42:E42"/>
    <mergeCell ref="C52:E52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49" t="s">
        <v>7</v>
      </c>
      <c r="B2" s="48"/>
      <c r="C2" s="245"/>
      <c r="D2" s="245"/>
      <c r="E2" s="245"/>
      <c r="F2" s="245"/>
      <c r="G2" s="246"/>
    </row>
    <row r="3" spans="1:7" ht="24.95" customHeight="1" x14ac:dyDescent="0.2">
      <c r="A3" s="49" t="s">
        <v>8</v>
      </c>
      <c r="B3" s="48"/>
      <c r="C3" s="245"/>
      <c r="D3" s="245"/>
      <c r="E3" s="245"/>
      <c r="F3" s="245"/>
      <c r="G3" s="246"/>
    </row>
    <row r="4" spans="1:7" ht="24.95" customHeight="1" x14ac:dyDescent="0.2">
      <c r="A4" s="49" t="s">
        <v>9</v>
      </c>
      <c r="B4" s="48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iaXU2OK6XgxGfZwq6OsdhoWxkOOWk9UP9BWu4KXP5Q/j9H2nj1lz09wdxd9D21S/iMl/yj7QBDmK/q+uwxNCOQ==" saltValue="YGzxqTPFGvLGgK6dDIzJi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D294F-6960-4214-B969-3DA76606FEFE}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2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74</v>
      </c>
      <c r="B1" s="249"/>
      <c r="C1" s="249"/>
      <c r="D1" s="249"/>
      <c r="E1" s="249"/>
      <c r="F1" s="249"/>
      <c r="G1" s="249"/>
      <c r="AG1" t="s">
        <v>75</v>
      </c>
    </row>
    <row r="2" spans="1:60" ht="25.15" customHeight="1" x14ac:dyDescent="0.2">
      <c r="A2" s="49" t="s">
        <v>7</v>
      </c>
      <c r="B2" s="48" t="s">
        <v>49</v>
      </c>
      <c r="C2" s="250" t="s">
        <v>50</v>
      </c>
      <c r="D2" s="251"/>
      <c r="E2" s="251"/>
      <c r="F2" s="251"/>
      <c r="G2" s="252"/>
      <c r="AG2" t="s">
        <v>76</v>
      </c>
    </row>
    <row r="3" spans="1:60" ht="25.15" customHeight="1" x14ac:dyDescent="0.2">
      <c r="A3" s="49" t="s">
        <v>8</v>
      </c>
      <c r="B3" s="48" t="s">
        <v>45</v>
      </c>
      <c r="C3" s="250" t="s">
        <v>46</v>
      </c>
      <c r="D3" s="251"/>
      <c r="E3" s="251"/>
      <c r="F3" s="251"/>
      <c r="G3" s="252"/>
      <c r="AC3" s="125" t="s">
        <v>77</v>
      </c>
      <c r="AG3" t="s">
        <v>78</v>
      </c>
    </row>
    <row r="4" spans="1:60" ht="25.15" customHeight="1" x14ac:dyDescent="0.2">
      <c r="A4" s="144" t="s">
        <v>9</v>
      </c>
      <c r="B4" s="145" t="s">
        <v>43</v>
      </c>
      <c r="C4" s="253" t="s">
        <v>44</v>
      </c>
      <c r="D4" s="254"/>
      <c r="E4" s="254"/>
      <c r="F4" s="254"/>
      <c r="G4" s="255"/>
      <c r="AG4" t="s">
        <v>79</v>
      </c>
    </row>
    <row r="5" spans="1:60" x14ac:dyDescent="0.2">
      <c r="D5" s="10"/>
    </row>
    <row r="6" spans="1:60" ht="38.25" x14ac:dyDescent="0.2">
      <c r="A6" s="147" t="s">
        <v>80</v>
      </c>
      <c r="B6" s="149" t="s">
        <v>81</v>
      </c>
      <c r="C6" s="149" t="s">
        <v>82</v>
      </c>
      <c r="D6" s="148" t="s">
        <v>83</v>
      </c>
      <c r="E6" s="147" t="s">
        <v>84</v>
      </c>
      <c r="F6" s="146" t="s">
        <v>85</v>
      </c>
      <c r="G6" s="147" t="s">
        <v>29</v>
      </c>
      <c r="H6" s="150" t="s">
        <v>30</v>
      </c>
      <c r="I6" s="150" t="s">
        <v>86</v>
      </c>
      <c r="J6" s="150" t="s">
        <v>31</v>
      </c>
      <c r="K6" s="150" t="s">
        <v>87</v>
      </c>
      <c r="L6" s="150" t="s">
        <v>88</v>
      </c>
      <c r="M6" s="150" t="s">
        <v>89</v>
      </c>
      <c r="N6" s="150" t="s">
        <v>90</v>
      </c>
      <c r="O6" s="150" t="s">
        <v>91</v>
      </c>
      <c r="P6" s="150" t="s">
        <v>92</v>
      </c>
      <c r="Q6" s="150" t="s">
        <v>93</v>
      </c>
      <c r="R6" s="150" t="s">
        <v>94</v>
      </c>
      <c r="S6" s="150" t="s">
        <v>95</v>
      </c>
      <c r="T6" s="150" t="s">
        <v>96</v>
      </c>
      <c r="U6" s="150" t="s">
        <v>97</v>
      </c>
      <c r="V6" s="150" t="s">
        <v>98</v>
      </c>
      <c r="W6" s="150" t="s">
        <v>99</v>
      </c>
      <c r="X6" s="150" t="s">
        <v>100</v>
      </c>
      <c r="Y6" s="150" t="s">
        <v>101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102</v>
      </c>
      <c r="B8" s="164" t="s">
        <v>72</v>
      </c>
      <c r="C8" s="185" t="s">
        <v>27</v>
      </c>
      <c r="D8" s="165"/>
      <c r="E8" s="166"/>
      <c r="F8" s="167"/>
      <c r="G8" s="167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6"/>
      <c r="O8" s="166">
        <f>SUM(O9:O16)</f>
        <v>0</v>
      </c>
      <c r="P8" s="166"/>
      <c r="Q8" s="166">
        <f>SUM(Q9:Q16)</f>
        <v>0</v>
      </c>
      <c r="R8" s="167"/>
      <c r="S8" s="167"/>
      <c r="T8" s="168"/>
      <c r="U8" s="162"/>
      <c r="V8" s="162">
        <f>SUM(V9:V16)</f>
        <v>0</v>
      </c>
      <c r="W8" s="162"/>
      <c r="X8" s="162"/>
      <c r="Y8" s="162"/>
      <c r="AG8" t="s">
        <v>103</v>
      </c>
    </row>
    <row r="9" spans="1:60" outlineLevel="1" x14ac:dyDescent="0.2">
      <c r="A9" s="170">
        <v>1</v>
      </c>
      <c r="B9" s="171" t="s">
        <v>104</v>
      </c>
      <c r="C9" s="186" t="s">
        <v>105</v>
      </c>
      <c r="D9" s="172" t="s">
        <v>106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107</v>
      </c>
      <c r="T9" s="176" t="s">
        <v>108</v>
      </c>
      <c r="U9" s="161">
        <v>0</v>
      </c>
      <c r="V9" s="161">
        <f>ROUND(E9*U9,2)</f>
        <v>0</v>
      </c>
      <c r="W9" s="161"/>
      <c r="X9" s="161" t="s">
        <v>109</v>
      </c>
      <c r="Y9" s="161" t="s">
        <v>110</v>
      </c>
      <c r="Z9" s="151"/>
      <c r="AA9" s="151"/>
      <c r="AB9" s="151"/>
      <c r="AC9" s="151"/>
      <c r="AD9" s="151"/>
      <c r="AE9" s="151"/>
      <c r="AF9" s="151"/>
      <c r="AG9" s="151" t="s">
        <v>111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47" t="s">
        <v>112</v>
      </c>
      <c r="D10" s="248"/>
      <c r="E10" s="248"/>
      <c r="F10" s="248"/>
      <c r="G10" s="248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113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0">
        <v>2</v>
      </c>
      <c r="B11" s="171" t="s">
        <v>114</v>
      </c>
      <c r="C11" s="186" t="s">
        <v>115</v>
      </c>
      <c r="D11" s="172" t="s">
        <v>106</v>
      </c>
      <c r="E11" s="173">
        <v>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3">
        <v>0</v>
      </c>
      <c r="O11" s="173">
        <f>ROUND(E11*N11,2)</f>
        <v>0</v>
      </c>
      <c r="P11" s="173">
        <v>0</v>
      </c>
      <c r="Q11" s="173">
        <f>ROUND(E11*P11,2)</f>
        <v>0</v>
      </c>
      <c r="R11" s="175"/>
      <c r="S11" s="175" t="s">
        <v>107</v>
      </c>
      <c r="T11" s="176" t="s">
        <v>108</v>
      </c>
      <c r="U11" s="161">
        <v>0</v>
      </c>
      <c r="V11" s="161">
        <f>ROUND(E11*U11,2)</f>
        <v>0</v>
      </c>
      <c r="W11" s="161"/>
      <c r="X11" s="161" t="s">
        <v>116</v>
      </c>
      <c r="Y11" s="161" t="s">
        <v>110</v>
      </c>
      <c r="Z11" s="151"/>
      <c r="AA11" s="151"/>
      <c r="AB11" s="151"/>
      <c r="AC11" s="151"/>
      <c r="AD11" s="151"/>
      <c r="AE11" s="151"/>
      <c r="AF11" s="151"/>
      <c r="AG11" s="151" t="s">
        <v>117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2" x14ac:dyDescent="0.2">
      <c r="A12" s="158"/>
      <c r="B12" s="159"/>
      <c r="C12" s="247" t="s">
        <v>118</v>
      </c>
      <c r="D12" s="248"/>
      <c r="E12" s="248"/>
      <c r="F12" s="248"/>
      <c r="G12" s="248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113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7">
        <v>3</v>
      </c>
      <c r="B13" s="178" t="s">
        <v>119</v>
      </c>
      <c r="C13" s="187" t="s">
        <v>120</v>
      </c>
      <c r="D13" s="179" t="s">
        <v>121</v>
      </c>
      <c r="E13" s="180">
        <v>100</v>
      </c>
      <c r="F13" s="181"/>
      <c r="G13" s="182">
        <f>ROUND(E13*F13,2)</f>
        <v>0</v>
      </c>
      <c r="H13" s="181"/>
      <c r="I13" s="182">
        <f>ROUND(E13*H13,2)</f>
        <v>0</v>
      </c>
      <c r="J13" s="181"/>
      <c r="K13" s="182">
        <f>ROUND(E13*J13,2)</f>
        <v>0</v>
      </c>
      <c r="L13" s="182">
        <v>21</v>
      </c>
      <c r="M13" s="182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2"/>
      <c r="S13" s="182" t="s">
        <v>122</v>
      </c>
      <c r="T13" s="183" t="s">
        <v>108</v>
      </c>
      <c r="U13" s="161">
        <v>0</v>
      </c>
      <c r="V13" s="161">
        <f>ROUND(E13*U13,2)</f>
        <v>0</v>
      </c>
      <c r="W13" s="161"/>
      <c r="X13" s="161" t="s">
        <v>116</v>
      </c>
      <c r="Y13" s="161" t="s">
        <v>110</v>
      </c>
      <c r="Z13" s="151"/>
      <c r="AA13" s="151"/>
      <c r="AB13" s="151"/>
      <c r="AC13" s="151"/>
      <c r="AD13" s="151"/>
      <c r="AE13" s="151"/>
      <c r="AF13" s="151"/>
      <c r="AG13" s="151" t="s">
        <v>117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7">
        <v>4</v>
      </c>
      <c r="B14" s="178" t="s">
        <v>123</v>
      </c>
      <c r="C14" s="187" t="s">
        <v>124</v>
      </c>
      <c r="D14" s="179" t="s">
        <v>121</v>
      </c>
      <c r="E14" s="180">
        <v>120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21</v>
      </c>
      <c r="M14" s="182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2"/>
      <c r="S14" s="182" t="s">
        <v>122</v>
      </c>
      <c r="T14" s="183" t="s">
        <v>108</v>
      </c>
      <c r="U14" s="161">
        <v>0</v>
      </c>
      <c r="V14" s="161">
        <f>ROUND(E14*U14,2)</f>
        <v>0</v>
      </c>
      <c r="W14" s="161"/>
      <c r="X14" s="161" t="s">
        <v>116</v>
      </c>
      <c r="Y14" s="161" t="s">
        <v>110</v>
      </c>
      <c r="Z14" s="151"/>
      <c r="AA14" s="151"/>
      <c r="AB14" s="151"/>
      <c r="AC14" s="151"/>
      <c r="AD14" s="151"/>
      <c r="AE14" s="151"/>
      <c r="AF14" s="151"/>
      <c r="AG14" s="151" t="s">
        <v>117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7">
        <v>5</v>
      </c>
      <c r="B15" s="178" t="s">
        <v>125</v>
      </c>
      <c r="C15" s="187" t="s">
        <v>126</v>
      </c>
      <c r="D15" s="179" t="s">
        <v>106</v>
      </c>
      <c r="E15" s="180">
        <v>1</v>
      </c>
      <c r="F15" s="181"/>
      <c r="G15" s="182">
        <f>ROUND(E15*F15,2)</f>
        <v>0</v>
      </c>
      <c r="H15" s="181"/>
      <c r="I15" s="182">
        <f>ROUND(E15*H15,2)</f>
        <v>0</v>
      </c>
      <c r="J15" s="181"/>
      <c r="K15" s="182">
        <f>ROUND(E15*J15,2)</f>
        <v>0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/>
      <c r="S15" s="182" t="s">
        <v>122</v>
      </c>
      <c r="T15" s="183" t="s">
        <v>108</v>
      </c>
      <c r="U15" s="161">
        <v>0</v>
      </c>
      <c r="V15" s="161">
        <f>ROUND(E15*U15,2)</f>
        <v>0</v>
      </c>
      <c r="W15" s="161"/>
      <c r="X15" s="161" t="s">
        <v>116</v>
      </c>
      <c r="Y15" s="161" t="s">
        <v>110</v>
      </c>
      <c r="Z15" s="151"/>
      <c r="AA15" s="151"/>
      <c r="AB15" s="151"/>
      <c r="AC15" s="151"/>
      <c r="AD15" s="151"/>
      <c r="AE15" s="151"/>
      <c r="AF15" s="151"/>
      <c r="AG15" s="151" t="s">
        <v>117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77">
        <v>6</v>
      </c>
      <c r="B16" s="178" t="s">
        <v>127</v>
      </c>
      <c r="C16" s="187" t="s">
        <v>128</v>
      </c>
      <c r="D16" s="179" t="s">
        <v>129</v>
      </c>
      <c r="E16" s="180">
        <v>30</v>
      </c>
      <c r="F16" s="181"/>
      <c r="G16" s="182">
        <f>ROUND(E16*F16,2)</f>
        <v>0</v>
      </c>
      <c r="H16" s="181"/>
      <c r="I16" s="182">
        <f>ROUND(E16*H16,2)</f>
        <v>0</v>
      </c>
      <c r="J16" s="181"/>
      <c r="K16" s="182">
        <f>ROUND(E16*J16,2)</f>
        <v>0</v>
      </c>
      <c r="L16" s="182">
        <v>21</v>
      </c>
      <c r="M16" s="182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2"/>
      <c r="S16" s="182" t="s">
        <v>122</v>
      </c>
      <c r="T16" s="183" t="s">
        <v>108</v>
      </c>
      <c r="U16" s="161">
        <v>0</v>
      </c>
      <c r="V16" s="161">
        <f>ROUND(E16*U16,2)</f>
        <v>0</v>
      </c>
      <c r="W16" s="161"/>
      <c r="X16" s="161" t="s">
        <v>116</v>
      </c>
      <c r="Y16" s="161" t="s">
        <v>110</v>
      </c>
      <c r="Z16" s="151"/>
      <c r="AA16" s="151"/>
      <c r="AB16" s="151"/>
      <c r="AC16" s="151"/>
      <c r="AD16" s="151"/>
      <c r="AE16" s="151"/>
      <c r="AF16" s="151"/>
      <c r="AG16" s="151" t="s">
        <v>117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63" t="s">
        <v>102</v>
      </c>
      <c r="B17" s="164" t="s">
        <v>73</v>
      </c>
      <c r="C17" s="185" t="s">
        <v>28</v>
      </c>
      <c r="D17" s="165"/>
      <c r="E17" s="166"/>
      <c r="F17" s="167"/>
      <c r="G17" s="167">
        <f>SUMIF(AG18:AG90,"&lt;&gt;NOR",G18:G90)</f>
        <v>0</v>
      </c>
      <c r="H17" s="167"/>
      <c r="I17" s="167">
        <f>SUM(I18:I90)</f>
        <v>0</v>
      </c>
      <c r="J17" s="167"/>
      <c r="K17" s="167">
        <f>SUM(K18:K90)</f>
        <v>0</v>
      </c>
      <c r="L17" s="167"/>
      <c r="M17" s="167">
        <f>SUM(M18:M90)</f>
        <v>0</v>
      </c>
      <c r="N17" s="166"/>
      <c r="O17" s="166">
        <f>SUM(O18:O90)</f>
        <v>0</v>
      </c>
      <c r="P17" s="166"/>
      <c r="Q17" s="166">
        <f>SUM(Q18:Q90)</f>
        <v>0</v>
      </c>
      <c r="R17" s="167"/>
      <c r="S17" s="167"/>
      <c r="T17" s="168"/>
      <c r="U17" s="162"/>
      <c r="V17" s="162">
        <f>SUM(V18:V90)</f>
        <v>0</v>
      </c>
      <c r="W17" s="162"/>
      <c r="X17" s="162"/>
      <c r="Y17" s="162"/>
      <c r="AG17" t="s">
        <v>103</v>
      </c>
    </row>
    <row r="18" spans="1:60" outlineLevel="1" x14ac:dyDescent="0.2">
      <c r="A18" s="177">
        <v>7</v>
      </c>
      <c r="B18" s="178" t="s">
        <v>130</v>
      </c>
      <c r="C18" s="187" t="s">
        <v>131</v>
      </c>
      <c r="D18" s="179" t="s">
        <v>106</v>
      </c>
      <c r="E18" s="180">
        <v>1</v>
      </c>
      <c r="F18" s="181"/>
      <c r="G18" s="182">
        <f>ROUND(E18*F18,2)</f>
        <v>0</v>
      </c>
      <c r="H18" s="181"/>
      <c r="I18" s="182">
        <f>ROUND(E18*H18,2)</f>
        <v>0</v>
      </c>
      <c r="J18" s="181"/>
      <c r="K18" s="182">
        <f>ROUND(E18*J18,2)</f>
        <v>0</v>
      </c>
      <c r="L18" s="182">
        <v>21</v>
      </c>
      <c r="M18" s="182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2"/>
      <c r="S18" s="182" t="s">
        <v>107</v>
      </c>
      <c r="T18" s="183" t="s">
        <v>108</v>
      </c>
      <c r="U18" s="161">
        <v>0</v>
      </c>
      <c r="V18" s="161">
        <f>ROUND(E18*U18,2)</f>
        <v>0</v>
      </c>
      <c r="W18" s="161"/>
      <c r="X18" s="161" t="s">
        <v>116</v>
      </c>
      <c r="Y18" s="161" t="s">
        <v>110</v>
      </c>
      <c r="Z18" s="151"/>
      <c r="AA18" s="151"/>
      <c r="AB18" s="151"/>
      <c r="AC18" s="151"/>
      <c r="AD18" s="151"/>
      <c r="AE18" s="151"/>
      <c r="AF18" s="151"/>
      <c r="AG18" s="151" t="s">
        <v>117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8</v>
      </c>
      <c r="B19" s="171" t="s">
        <v>132</v>
      </c>
      <c r="C19" s="186" t="s">
        <v>133</v>
      </c>
      <c r="D19" s="172" t="s">
        <v>106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5"/>
      <c r="S19" s="175" t="s">
        <v>107</v>
      </c>
      <c r="T19" s="176" t="s">
        <v>108</v>
      </c>
      <c r="U19" s="161">
        <v>0</v>
      </c>
      <c r="V19" s="161">
        <f>ROUND(E19*U19,2)</f>
        <v>0</v>
      </c>
      <c r="W19" s="161"/>
      <c r="X19" s="161" t="s">
        <v>116</v>
      </c>
      <c r="Y19" s="161" t="s">
        <v>110</v>
      </c>
      <c r="Z19" s="151"/>
      <c r="AA19" s="151"/>
      <c r="AB19" s="151"/>
      <c r="AC19" s="151"/>
      <c r="AD19" s="151"/>
      <c r="AE19" s="151"/>
      <c r="AF19" s="151"/>
      <c r="AG19" s="151" t="s">
        <v>134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">
      <c r="A20" s="158"/>
      <c r="B20" s="159"/>
      <c r="C20" s="247" t="s">
        <v>135</v>
      </c>
      <c r="D20" s="248"/>
      <c r="E20" s="248"/>
      <c r="F20" s="248"/>
      <c r="G20" s="248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113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0">
        <v>9</v>
      </c>
      <c r="B21" s="171" t="s">
        <v>136</v>
      </c>
      <c r="C21" s="186" t="s">
        <v>137</v>
      </c>
      <c r="D21" s="172" t="s">
        <v>106</v>
      </c>
      <c r="E21" s="173">
        <v>1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5"/>
      <c r="S21" s="175" t="s">
        <v>107</v>
      </c>
      <c r="T21" s="176" t="s">
        <v>108</v>
      </c>
      <c r="U21" s="161">
        <v>0</v>
      </c>
      <c r="V21" s="161">
        <f>ROUND(E21*U21,2)</f>
        <v>0</v>
      </c>
      <c r="W21" s="161"/>
      <c r="X21" s="161" t="s">
        <v>116</v>
      </c>
      <c r="Y21" s="161" t="s">
        <v>110</v>
      </c>
      <c r="Z21" s="151"/>
      <c r="AA21" s="151"/>
      <c r="AB21" s="151"/>
      <c r="AC21" s="151"/>
      <c r="AD21" s="151"/>
      <c r="AE21" s="151"/>
      <c r="AF21" s="151"/>
      <c r="AG21" s="151" t="s">
        <v>117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33.75" outlineLevel="2" x14ac:dyDescent="0.2">
      <c r="A22" s="158"/>
      <c r="B22" s="159"/>
      <c r="C22" s="247" t="s">
        <v>138</v>
      </c>
      <c r="D22" s="248"/>
      <c r="E22" s="248"/>
      <c r="F22" s="248"/>
      <c r="G22" s="248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113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84" t="str">
        <f>C22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10</v>
      </c>
      <c r="B23" s="171" t="s">
        <v>139</v>
      </c>
      <c r="C23" s="186" t="s">
        <v>140</v>
      </c>
      <c r="D23" s="172" t="s">
        <v>106</v>
      </c>
      <c r="E23" s="173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5"/>
      <c r="S23" s="175" t="s">
        <v>107</v>
      </c>
      <c r="T23" s="176" t="s">
        <v>108</v>
      </c>
      <c r="U23" s="161">
        <v>0</v>
      </c>
      <c r="V23" s="161">
        <f>ROUND(E23*U23,2)</f>
        <v>0</v>
      </c>
      <c r="W23" s="161"/>
      <c r="X23" s="161" t="s">
        <v>116</v>
      </c>
      <c r="Y23" s="161" t="s">
        <v>110</v>
      </c>
      <c r="Z23" s="151"/>
      <c r="AA23" s="151"/>
      <c r="AB23" s="151"/>
      <c r="AC23" s="151"/>
      <c r="AD23" s="151"/>
      <c r="AE23" s="151"/>
      <c r="AF23" s="151"/>
      <c r="AG23" s="151" t="s">
        <v>117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33.75" outlineLevel="2" x14ac:dyDescent="0.2">
      <c r="A24" s="158"/>
      <c r="B24" s="159"/>
      <c r="C24" s="247" t="s">
        <v>141</v>
      </c>
      <c r="D24" s="248"/>
      <c r="E24" s="248"/>
      <c r="F24" s="248"/>
      <c r="G24" s="248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113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84" t="str">
        <f>C24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11</v>
      </c>
      <c r="B25" s="171" t="s">
        <v>142</v>
      </c>
      <c r="C25" s="186" t="s">
        <v>143</v>
      </c>
      <c r="D25" s="172" t="s">
        <v>106</v>
      </c>
      <c r="E25" s="173">
        <v>1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5"/>
      <c r="S25" s="175" t="s">
        <v>107</v>
      </c>
      <c r="T25" s="176" t="s">
        <v>108</v>
      </c>
      <c r="U25" s="161">
        <v>0</v>
      </c>
      <c r="V25" s="161">
        <f>ROUND(E25*U25,2)</f>
        <v>0</v>
      </c>
      <c r="W25" s="161"/>
      <c r="X25" s="161" t="s">
        <v>116</v>
      </c>
      <c r="Y25" s="161" t="s">
        <v>110</v>
      </c>
      <c r="Z25" s="151"/>
      <c r="AA25" s="151"/>
      <c r="AB25" s="151"/>
      <c r="AC25" s="151"/>
      <c r="AD25" s="151"/>
      <c r="AE25" s="151"/>
      <c r="AF25" s="151"/>
      <c r="AG25" s="151" t="s">
        <v>117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2" x14ac:dyDescent="0.2">
      <c r="A26" s="158"/>
      <c r="B26" s="159"/>
      <c r="C26" s="247" t="s">
        <v>144</v>
      </c>
      <c r="D26" s="248"/>
      <c r="E26" s="248"/>
      <c r="F26" s="248"/>
      <c r="G26" s="248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113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84" t="str">
        <f>C26</f>
        <v>Náklady zhotovitele, související s prováděním zkoušek a revizí předepsaných technickými normami nebo objednatelem a které jsou pro provedení díla nezbytné.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0">
        <v>12</v>
      </c>
      <c r="B27" s="171" t="s">
        <v>145</v>
      </c>
      <c r="C27" s="186" t="s">
        <v>146</v>
      </c>
      <c r="D27" s="172" t="s">
        <v>106</v>
      </c>
      <c r="E27" s="173">
        <v>1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5"/>
      <c r="S27" s="175" t="s">
        <v>107</v>
      </c>
      <c r="T27" s="176" t="s">
        <v>108</v>
      </c>
      <c r="U27" s="161">
        <v>0</v>
      </c>
      <c r="V27" s="161">
        <f>ROUND(E27*U27,2)</f>
        <v>0</v>
      </c>
      <c r="W27" s="161"/>
      <c r="X27" s="161" t="s">
        <v>116</v>
      </c>
      <c r="Y27" s="161" t="s">
        <v>110</v>
      </c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2" x14ac:dyDescent="0.2">
      <c r="A28" s="158"/>
      <c r="B28" s="159"/>
      <c r="C28" s="247" t="s">
        <v>147</v>
      </c>
      <c r="D28" s="248"/>
      <c r="E28" s="248"/>
      <c r="F28" s="248"/>
      <c r="G28" s="248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113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84" t="str">
        <f>C28</f>
        <v>Náklady zhotovitele na účast na zkušebním provozu včetně všech rizik vyplývajících z nutnosti zásahu či úprav zkoušeného zařízení.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0">
        <v>13</v>
      </c>
      <c r="B29" s="171" t="s">
        <v>148</v>
      </c>
      <c r="C29" s="186" t="s">
        <v>149</v>
      </c>
      <c r="D29" s="172" t="s">
        <v>106</v>
      </c>
      <c r="E29" s="173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107</v>
      </c>
      <c r="T29" s="176" t="s">
        <v>108</v>
      </c>
      <c r="U29" s="161">
        <v>0</v>
      </c>
      <c r="V29" s="161">
        <f>ROUND(E29*U29,2)</f>
        <v>0</v>
      </c>
      <c r="W29" s="161"/>
      <c r="X29" s="161" t="s">
        <v>116</v>
      </c>
      <c r="Y29" s="161" t="s">
        <v>110</v>
      </c>
      <c r="Z29" s="151"/>
      <c r="AA29" s="151"/>
      <c r="AB29" s="151"/>
      <c r="AC29" s="151"/>
      <c r="AD29" s="151"/>
      <c r="AE29" s="151"/>
      <c r="AF29" s="151"/>
      <c r="AG29" s="151" t="s">
        <v>134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47" t="s">
        <v>150</v>
      </c>
      <c r="D30" s="248"/>
      <c r="E30" s="248"/>
      <c r="F30" s="248"/>
      <c r="G30" s="248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113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84" t="str">
        <f>C30</f>
        <v>Náklady zhotovitele, které vzniknou v souvislosti s povinnostmi zhotovitele při předání a převzetí díla.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7">
        <v>14</v>
      </c>
      <c r="B31" s="178" t="s">
        <v>151</v>
      </c>
      <c r="C31" s="187" t="s">
        <v>152</v>
      </c>
      <c r="D31" s="179" t="s">
        <v>106</v>
      </c>
      <c r="E31" s="180">
        <v>1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21</v>
      </c>
      <c r="M31" s="182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2"/>
      <c r="S31" s="182" t="s">
        <v>107</v>
      </c>
      <c r="T31" s="183" t="s">
        <v>108</v>
      </c>
      <c r="U31" s="161">
        <v>0</v>
      </c>
      <c r="V31" s="161">
        <f>ROUND(E31*U31,2)</f>
        <v>0</v>
      </c>
      <c r="W31" s="161"/>
      <c r="X31" s="161" t="s">
        <v>116</v>
      </c>
      <c r="Y31" s="161" t="s">
        <v>110</v>
      </c>
      <c r="Z31" s="151"/>
      <c r="AA31" s="151"/>
      <c r="AB31" s="151"/>
      <c r="AC31" s="151"/>
      <c r="AD31" s="151"/>
      <c r="AE31" s="151"/>
      <c r="AF31" s="151"/>
      <c r="AG31" s="151" t="s">
        <v>117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15</v>
      </c>
      <c r="B32" s="171" t="s">
        <v>153</v>
      </c>
      <c r="C32" s="186" t="s">
        <v>154</v>
      </c>
      <c r="D32" s="172" t="s">
        <v>106</v>
      </c>
      <c r="E32" s="173">
        <v>1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3">
        <v>0</v>
      </c>
      <c r="O32" s="173">
        <f>ROUND(E32*N32,2)</f>
        <v>0</v>
      </c>
      <c r="P32" s="173">
        <v>0</v>
      </c>
      <c r="Q32" s="173">
        <f>ROUND(E32*P32,2)</f>
        <v>0</v>
      </c>
      <c r="R32" s="175"/>
      <c r="S32" s="175" t="s">
        <v>107</v>
      </c>
      <c r="T32" s="176" t="s">
        <v>108</v>
      </c>
      <c r="U32" s="161">
        <v>0</v>
      </c>
      <c r="V32" s="161">
        <f>ROUND(E32*U32,2)</f>
        <v>0</v>
      </c>
      <c r="W32" s="161"/>
      <c r="X32" s="161" t="s">
        <v>116</v>
      </c>
      <c r="Y32" s="161" t="s">
        <v>110</v>
      </c>
      <c r="Z32" s="151"/>
      <c r="AA32" s="151"/>
      <c r="AB32" s="151"/>
      <c r="AC32" s="151"/>
      <c r="AD32" s="151"/>
      <c r="AE32" s="151"/>
      <c r="AF32" s="151"/>
      <c r="AG32" s="151" t="s">
        <v>117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247" t="s">
        <v>155</v>
      </c>
      <c r="D33" s="248"/>
      <c r="E33" s="248"/>
      <c r="F33" s="248"/>
      <c r="G33" s="248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113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0">
        <v>16</v>
      </c>
      <c r="B34" s="171" t="s">
        <v>156</v>
      </c>
      <c r="C34" s="186" t="s">
        <v>157</v>
      </c>
      <c r="D34" s="172" t="s">
        <v>106</v>
      </c>
      <c r="E34" s="173">
        <v>1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5"/>
      <c r="S34" s="175" t="s">
        <v>107</v>
      </c>
      <c r="T34" s="176" t="s">
        <v>108</v>
      </c>
      <c r="U34" s="161">
        <v>0</v>
      </c>
      <c r="V34" s="161">
        <f>ROUND(E34*U34,2)</f>
        <v>0</v>
      </c>
      <c r="W34" s="161"/>
      <c r="X34" s="161" t="s">
        <v>116</v>
      </c>
      <c r="Y34" s="161" t="s">
        <v>110</v>
      </c>
      <c r="Z34" s="151"/>
      <c r="AA34" s="151"/>
      <c r="AB34" s="151"/>
      <c r="AC34" s="151"/>
      <c r="AD34" s="151"/>
      <c r="AE34" s="151"/>
      <c r="AF34" s="151"/>
      <c r="AG34" s="151" t="s">
        <v>158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2" x14ac:dyDescent="0.2">
      <c r="A35" s="158"/>
      <c r="B35" s="159"/>
      <c r="C35" s="247" t="s">
        <v>159</v>
      </c>
      <c r="D35" s="248"/>
      <c r="E35" s="248"/>
      <c r="F35" s="248"/>
      <c r="G35" s="248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113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84" t="str">
        <f>C35</f>
        <v>Náklady spojené s povinným pojištěním dodavatele nebo stavebního díla či jeho části, v rozsahu obchodních podmínek.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7">
        <v>17</v>
      </c>
      <c r="B36" s="178" t="s">
        <v>160</v>
      </c>
      <c r="C36" s="187" t="s">
        <v>161</v>
      </c>
      <c r="D36" s="179" t="s">
        <v>106</v>
      </c>
      <c r="E36" s="180">
        <v>1</v>
      </c>
      <c r="F36" s="181"/>
      <c r="G36" s="182">
        <f t="shared" ref="G36:G45" si="0">ROUND(E36*F36,2)</f>
        <v>0</v>
      </c>
      <c r="H36" s="181"/>
      <c r="I36" s="182">
        <f t="shared" ref="I36:I45" si="1">ROUND(E36*H36,2)</f>
        <v>0</v>
      </c>
      <c r="J36" s="181"/>
      <c r="K36" s="182">
        <f t="shared" ref="K36:K45" si="2">ROUND(E36*J36,2)</f>
        <v>0</v>
      </c>
      <c r="L36" s="182">
        <v>21</v>
      </c>
      <c r="M36" s="182">
        <f t="shared" ref="M36:M45" si="3">G36*(1+L36/100)</f>
        <v>0</v>
      </c>
      <c r="N36" s="180">
        <v>0</v>
      </c>
      <c r="O36" s="180">
        <f t="shared" ref="O36:O45" si="4">ROUND(E36*N36,2)</f>
        <v>0</v>
      </c>
      <c r="P36" s="180">
        <v>0</v>
      </c>
      <c r="Q36" s="180">
        <f t="shared" ref="Q36:Q45" si="5">ROUND(E36*P36,2)</f>
        <v>0</v>
      </c>
      <c r="R36" s="182"/>
      <c r="S36" s="182" t="s">
        <v>107</v>
      </c>
      <c r="T36" s="183" t="s">
        <v>108</v>
      </c>
      <c r="U36" s="161">
        <v>0</v>
      </c>
      <c r="V36" s="161">
        <f t="shared" ref="V36:V45" si="6">ROUND(E36*U36,2)</f>
        <v>0</v>
      </c>
      <c r="W36" s="161"/>
      <c r="X36" s="161" t="s">
        <v>116</v>
      </c>
      <c r="Y36" s="161" t="s">
        <v>110</v>
      </c>
      <c r="Z36" s="151"/>
      <c r="AA36" s="151"/>
      <c r="AB36" s="151"/>
      <c r="AC36" s="151"/>
      <c r="AD36" s="151"/>
      <c r="AE36" s="151"/>
      <c r="AF36" s="151"/>
      <c r="AG36" s="151" t="s">
        <v>117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7">
        <v>18</v>
      </c>
      <c r="B37" s="178" t="s">
        <v>162</v>
      </c>
      <c r="C37" s="187" t="s">
        <v>163</v>
      </c>
      <c r="D37" s="179" t="s">
        <v>164</v>
      </c>
      <c r="E37" s="180">
        <v>40</v>
      </c>
      <c r="F37" s="181"/>
      <c r="G37" s="182">
        <f t="shared" si="0"/>
        <v>0</v>
      </c>
      <c r="H37" s="181"/>
      <c r="I37" s="182">
        <f t="shared" si="1"/>
        <v>0</v>
      </c>
      <c r="J37" s="181"/>
      <c r="K37" s="182">
        <f t="shared" si="2"/>
        <v>0</v>
      </c>
      <c r="L37" s="182">
        <v>21</v>
      </c>
      <c r="M37" s="182">
        <f t="shared" si="3"/>
        <v>0</v>
      </c>
      <c r="N37" s="180">
        <v>0</v>
      </c>
      <c r="O37" s="180">
        <f t="shared" si="4"/>
        <v>0</v>
      </c>
      <c r="P37" s="180">
        <v>0</v>
      </c>
      <c r="Q37" s="180">
        <f t="shared" si="5"/>
        <v>0</v>
      </c>
      <c r="R37" s="182"/>
      <c r="S37" s="182" t="s">
        <v>122</v>
      </c>
      <c r="T37" s="183" t="s">
        <v>108</v>
      </c>
      <c r="U37" s="161">
        <v>0</v>
      </c>
      <c r="V37" s="161">
        <f t="shared" si="6"/>
        <v>0</v>
      </c>
      <c r="W37" s="161"/>
      <c r="X37" s="161" t="s">
        <v>116</v>
      </c>
      <c r="Y37" s="161" t="s">
        <v>110</v>
      </c>
      <c r="Z37" s="151"/>
      <c r="AA37" s="151"/>
      <c r="AB37" s="151"/>
      <c r="AC37" s="151"/>
      <c r="AD37" s="151"/>
      <c r="AE37" s="151"/>
      <c r="AF37" s="151"/>
      <c r="AG37" s="151" t="s">
        <v>117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7">
        <v>19</v>
      </c>
      <c r="B38" s="178" t="s">
        <v>165</v>
      </c>
      <c r="C38" s="187" t="s">
        <v>166</v>
      </c>
      <c r="D38" s="179" t="s">
        <v>167</v>
      </c>
      <c r="E38" s="180">
        <v>1</v>
      </c>
      <c r="F38" s="181"/>
      <c r="G38" s="182">
        <f t="shared" si="0"/>
        <v>0</v>
      </c>
      <c r="H38" s="181"/>
      <c r="I38" s="182">
        <f t="shared" si="1"/>
        <v>0</v>
      </c>
      <c r="J38" s="181"/>
      <c r="K38" s="182">
        <f t="shared" si="2"/>
        <v>0</v>
      </c>
      <c r="L38" s="182">
        <v>21</v>
      </c>
      <c r="M38" s="182">
        <f t="shared" si="3"/>
        <v>0</v>
      </c>
      <c r="N38" s="180">
        <v>0</v>
      </c>
      <c r="O38" s="180">
        <f t="shared" si="4"/>
        <v>0</v>
      </c>
      <c r="P38" s="180">
        <v>0</v>
      </c>
      <c r="Q38" s="180">
        <f t="shared" si="5"/>
        <v>0</v>
      </c>
      <c r="R38" s="182"/>
      <c r="S38" s="182" t="s">
        <v>122</v>
      </c>
      <c r="T38" s="183" t="s">
        <v>108</v>
      </c>
      <c r="U38" s="161">
        <v>0</v>
      </c>
      <c r="V38" s="161">
        <f t="shared" si="6"/>
        <v>0</v>
      </c>
      <c r="W38" s="161"/>
      <c r="X38" s="161" t="s">
        <v>116</v>
      </c>
      <c r="Y38" s="161" t="s">
        <v>110</v>
      </c>
      <c r="Z38" s="151"/>
      <c r="AA38" s="151"/>
      <c r="AB38" s="151"/>
      <c r="AC38" s="151"/>
      <c r="AD38" s="151"/>
      <c r="AE38" s="151"/>
      <c r="AF38" s="151"/>
      <c r="AG38" s="151" t="s">
        <v>117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7">
        <v>20</v>
      </c>
      <c r="B39" s="178" t="s">
        <v>168</v>
      </c>
      <c r="C39" s="187" t="s">
        <v>169</v>
      </c>
      <c r="D39" s="179" t="s">
        <v>167</v>
      </c>
      <c r="E39" s="180">
        <v>1</v>
      </c>
      <c r="F39" s="181"/>
      <c r="G39" s="182">
        <f t="shared" si="0"/>
        <v>0</v>
      </c>
      <c r="H39" s="181"/>
      <c r="I39" s="182">
        <f t="shared" si="1"/>
        <v>0</v>
      </c>
      <c r="J39" s="181"/>
      <c r="K39" s="182">
        <f t="shared" si="2"/>
        <v>0</v>
      </c>
      <c r="L39" s="182">
        <v>21</v>
      </c>
      <c r="M39" s="182">
        <f t="shared" si="3"/>
        <v>0</v>
      </c>
      <c r="N39" s="180">
        <v>0</v>
      </c>
      <c r="O39" s="180">
        <f t="shared" si="4"/>
        <v>0</v>
      </c>
      <c r="P39" s="180">
        <v>0</v>
      </c>
      <c r="Q39" s="180">
        <f t="shared" si="5"/>
        <v>0</v>
      </c>
      <c r="R39" s="182"/>
      <c r="S39" s="182" t="s">
        <v>122</v>
      </c>
      <c r="T39" s="183" t="s">
        <v>108</v>
      </c>
      <c r="U39" s="161">
        <v>0</v>
      </c>
      <c r="V39" s="161">
        <f t="shared" si="6"/>
        <v>0</v>
      </c>
      <c r="W39" s="161"/>
      <c r="X39" s="161" t="s">
        <v>116</v>
      </c>
      <c r="Y39" s="161" t="s">
        <v>110</v>
      </c>
      <c r="Z39" s="151"/>
      <c r="AA39" s="151"/>
      <c r="AB39" s="151"/>
      <c r="AC39" s="151"/>
      <c r="AD39" s="151"/>
      <c r="AE39" s="151"/>
      <c r="AF39" s="151"/>
      <c r="AG39" s="151" t="s">
        <v>117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7">
        <v>21</v>
      </c>
      <c r="B40" s="178" t="s">
        <v>170</v>
      </c>
      <c r="C40" s="187" t="s">
        <v>171</v>
      </c>
      <c r="D40" s="179" t="s">
        <v>167</v>
      </c>
      <c r="E40" s="180">
        <v>1</v>
      </c>
      <c r="F40" s="181"/>
      <c r="G40" s="182">
        <f t="shared" si="0"/>
        <v>0</v>
      </c>
      <c r="H40" s="181"/>
      <c r="I40" s="182">
        <f t="shared" si="1"/>
        <v>0</v>
      </c>
      <c r="J40" s="181"/>
      <c r="K40" s="182">
        <f t="shared" si="2"/>
        <v>0</v>
      </c>
      <c r="L40" s="182">
        <v>21</v>
      </c>
      <c r="M40" s="182">
        <f t="shared" si="3"/>
        <v>0</v>
      </c>
      <c r="N40" s="180">
        <v>0</v>
      </c>
      <c r="O40" s="180">
        <f t="shared" si="4"/>
        <v>0</v>
      </c>
      <c r="P40" s="180">
        <v>0</v>
      </c>
      <c r="Q40" s="180">
        <f t="shared" si="5"/>
        <v>0</v>
      </c>
      <c r="R40" s="182"/>
      <c r="S40" s="182" t="s">
        <v>122</v>
      </c>
      <c r="T40" s="183" t="s">
        <v>108</v>
      </c>
      <c r="U40" s="161">
        <v>0</v>
      </c>
      <c r="V40" s="161">
        <f t="shared" si="6"/>
        <v>0</v>
      </c>
      <c r="W40" s="161"/>
      <c r="X40" s="161" t="s">
        <v>116</v>
      </c>
      <c r="Y40" s="161" t="s">
        <v>110</v>
      </c>
      <c r="Z40" s="151"/>
      <c r="AA40" s="151"/>
      <c r="AB40" s="151"/>
      <c r="AC40" s="151"/>
      <c r="AD40" s="151"/>
      <c r="AE40" s="151"/>
      <c r="AF40" s="151"/>
      <c r="AG40" s="151" t="s">
        <v>134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7">
        <v>22</v>
      </c>
      <c r="B41" s="178" t="s">
        <v>172</v>
      </c>
      <c r="C41" s="187" t="s">
        <v>173</v>
      </c>
      <c r="D41" s="179" t="s">
        <v>167</v>
      </c>
      <c r="E41" s="180">
        <v>1</v>
      </c>
      <c r="F41" s="181"/>
      <c r="G41" s="182">
        <f t="shared" si="0"/>
        <v>0</v>
      </c>
      <c r="H41" s="181"/>
      <c r="I41" s="182">
        <f t="shared" si="1"/>
        <v>0</v>
      </c>
      <c r="J41" s="181"/>
      <c r="K41" s="182">
        <f t="shared" si="2"/>
        <v>0</v>
      </c>
      <c r="L41" s="182">
        <v>21</v>
      </c>
      <c r="M41" s="182">
        <f t="shared" si="3"/>
        <v>0</v>
      </c>
      <c r="N41" s="180">
        <v>0</v>
      </c>
      <c r="O41" s="180">
        <f t="shared" si="4"/>
        <v>0</v>
      </c>
      <c r="P41" s="180">
        <v>0</v>
      </c>
      <c r="Q41" s="180">
        <f t="shared" si="5"/>
        <v>0</v>
      </c>
      <c r="R41" s="182"/>
      <c r="S41" s="182" t="s">
        <v>122</v>
      </c>
      <c r="T41" s="183" t="s">
        <v>108</v>
      </c>
      <c r="U41" s="161">
        <v>0</v>
      </c>
      <c r="V41" s="161">
        <f t="shared" si="6"/>
        <v>0</v>
      </c>
      <c r="W41" s="161"/>
      <c r="X41" s="161" t="s">
        <v>116</v>
      </c>
      <c r="Y41" s="161" t="s">
        <v>110</v>
      </c>
      <c r="Z41" s="151"/>
      <c r="AA41" s="151"/>
      <c r="AB41" s="151"/>
      <c r="AC41" s="151"/>
      <c r="AD41" s="151"/>
      <c r="AE41" s="151"/>
      <c r="AF41" s="151"/>
      <c r="AG41" s="151" t="s">
        <v>134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7">
        <v>23</v>
      </c>
      <c r="B42" s="178" t="s">
        <v>174</v>
      </c>
      <c r="C42" s="187" t="s">
        <v>175</v>
      </c>
      <c r="D42" s="179" t="s">
        <v>167</v>
      </c>
      <c r="E42" s="180">
        <v>1</v>
      </c>
      <c r="F42" s="181"/>
      <c r="G42" s="182">
        <f t="shared" si="0"/>
        <v>0</v>
      </c>
      <c r="H42" s="181"/>
      <c r="I42" s="182">
        <f t="shared" si="1"/>
        <v>0</v>
      </c>
      <c r="J42" s="181"/>
      <c r="K42" s="182">
        <f t="shared" si="2"/>
        <v>0</v>
      </c>
      <c r="L42" s="182">
        <v>21</v>
      </c>
      <c r="M42" s="182">
        <f t="shared" si="3"/>
        <v>0</v>
      </c>
      <c r="N42" s="180">
        <v>0</v>
      </c>
      <c r="O42" s="180">
        <f t="shared" si="4"/>
        <v>0</v>
      </c>
      <c r="P42" s="180">
        <v>0</v>
      </c>
      <c r="Q42" s="180">
        <f t="shared" si="5"/>
        <v>0</v>
      </c>
      <c r="R42" s="182"/>
      <c r="S42" s="182" t="s">
        <v>122</v>
      </c>
      <c r="T42" s="183" t="s">
        <v>108</v>
      </c>
      <c r="U42" s="161">
        <v>0</v>
      </c>
      <c r="V42" s="161">
        <f t="shared" si="6"/>
        <v>0</v>
      </c>
      <c r="W42" s="161"/>
      <c r="X42" s="161" t="s">
        <v>116</v>
      </c>
      <c r="Y42" s="161" t="s">
        <v>110</v>
      </c>
      <c r="Z42" s="151"/>
      <c r="AA42" s="151"/>
      <c r="AB42" s="151"/>
      <c r="AC42" s="151"/>
      <c r="AD42" s="151"/>
      <c r="AE42" s="151"/>
      <c r="AF42" s="151"/>
      <c r="AG42" s="151" t="s">
        <v>134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7">
        <v>24</v>
      </c>
      <c r="B43" s="178" t="s">
        <v>176</v>
      </c>
      <c r="C43" s="187" t="s">
        <v>177</v>
      </c>
      <c r="D43" s="179" t="s">
        <v>167</v>
      </c>
      <c r="E43" s="180">
        <v>1</v>
      </c>
      <c r="F43" s="181"/>
      <c r="G43" s="182">
        <f t="shared" si="0"/>
        <v>0</v>
      </c>
      <c r="H43" s="181"/>
      <c r="I43" s="182">
        <f t="shared" si="1"/>
        <v>0</v>
      </c>
      <c r="J43" s="181"/>
      <c r="K43" s="182">
        <f t="shared" si="2"/>
        <v>0</v>
      </c>
      <c r="L43" s="182">
        <v>21</v>
      </c>
      <c r="M43" s="182">
        <f t="shared" si="3"/>
        <v>0</v>
      </c>
      <c r="N43" s="180">
        <v>0</v>
      </c>
      <c r="O43" s="180">
        <f t="shared" si="4"/>
        <v>0</v>
      </c>
      <c r="P43" s="180">
        <v>0</v>
      </c>
      <c r="Q43" s="180">
        <f t="shared" si="5"/>
        <v>0</v>
      </c>
      <c r="R43" s="182"/>
      <c r="S43" s="182" t="s">
        <v>122</v>
      </c>
      <c r="T43" s="183" t="s">
        <v>108</v>
      </c>
      <c r="U43" s="161">
        <v>0</v>
      </c>
      <c r="V43" s="161">
        <f t="shared" si="6"/>
        <v>0</v>
      </c>
      <c r="W43" s="161"/>
      <c r="X43" s="161" t="s">
        <v>116</v>
      </c>
      <c r="Y43" s="161" t="s">
        <v>110</v>
      </c>
      <c r="Z43" s="151"/>
      <c r="AA43" s="151"/>
      <c r="AB43" s="151"/>
      <c r="AC43" s="151"/>
      <c r="AD43" s="151"/>
      <c r="AE43" s="151"/>
      <c r="AF43" s="151"/>
      <c r="AG43" s="151" t="s">
        <v>134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7">
        <v>25</v>
      </c>
      <c r="B44" s="178" t="s">
        <v>178</v>
      </c>
      <c r="C44" s="187" t="s">
        <v>179</v>
      </c>
      <c r="D44" s="179" t="s">
        <v>167</v>
      </c>
      <c r="E44" s="180">
        <v>1</v>
      </c>
      <c r="F44" s="181"/>
      <c r="G44" s="182">
        <f t="shared" si="0"/>
        <v>0</v>
      </c>
      <c r="H44" s="181"/>
      <c r="I44" s="182">
        <f t="shared" si="1"/>
        <v>0</v>
      </c>
      <c r="J44" s="181"/>
      <c r="K44" s="182">
        <f t="shared" si="2"/>
        <v>0</v>
      </c>
      <c r="L44" s="182">
        <v>21</v>
      </c>
      <c r="M44" s="182">
        <f t="shared" si="3"/>
        <v>0</v>
      </c>
      <c r="N44" s="180">
        <v>0</v>
      </c>
      <c r="O44" s="180">
        <f t="shared" si="4"/>
        <v>0</v>
      </c>
      <c r="P44" s="180">
        <v>0</v>
      </c>
      <c r="Q44" s="180">
        <f t="shared" si="5"/>
        <v>0</v>
      </c>
      <c r="R44" s="182"/>
      <c r="S44" s="182" t="s">
        <v>122</v>
      </c>
      <c r="T44" s="183" t="s">
        <v>108</v>
      </c>
      <c r="U44" s="161">
        <v>0</v>
      </c>
      <c r="V44" s="161">
        <f t="shared" si="6"/>
        <v>0</v>
      </c>
      <c r="W44" s="161"/>
      <c r="X44" s="161" t="s">
        <v>116</v>
      </c>
      <c r="Y44" s="161" t="s">
        <v>110</v>
      </c>
      <c r="Z44" s="151"/>
      <c r="AA44" s="151"/>
      <c r="AB44" s="151"/>
      <c r="AC44" s="151"/>
      <c r="AD44" s="151"/>
      <c r="AE44" s="151"/>
      <c r="AF44" s="151"/>
      <c r="AG44" s="151" t="s">
        <v>117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0">
        <v>26</v>
      </c>
      <c r="B45" s="171" t="s">
        <v>180</v>
      </c>
      <c r="C45" s="186" t="s">
        <v>181</v>
      </c>
      <c r="D45" s="172" t="s">
        <v>167</v>
      </c>
      <c r="E45" s="173">
        <v>1</v>
      </c>
      <c r="F45" s="174"/>
      <c r="G45" s="175">
        <f t="shared" si="0"/>
        <v>0</v>
      </c>
      <c r="H45" s="174"/>
      <c r="I45" s="175">
        <f t="shared" si="1"/>
        <v>0</v>
      </c>
      <c r="J45" s="174"/>
      <c r="K45" s="175">
        <f t="shared" si="2"/>
        <v>0</v>
      </c>
      <c r="L45" s="175">
        <v>21</v>
      </c>
      <c r="M45" s="175">
        <f t="shared" si="3"/>
        <v>0</v>
      </c>
      <c r="N45" s="173">
        <v>0</v>
      </c>
      <c r="O45" s="173">
        <f t="shared" si="4"/>
        <v>0</v>
      </c>
      <c r="P45" s="173">
        <v>0</v>
      </c>
      <c r="Q45" s="173">
        <f t="shared" si="5"/>
        <v>0</v>
      </c>
      <c r="R45" s="175"/>
      <c r="S45" s="175" t="s">
        <v>122</v>
      </c>
      <c r="T45" s="176" t="s">
        <v>108</v>
      </c>
      <c r="U45" s="161">
        <v>0</v>
      </c>
      <c r="V45" s="161">
        <f t="shared" si="6"/>
        <v>0</v>
      </c>
      <c r="W45" s="161"/>
      <c r="X45" s="161" t="s">
        <v>116</v>
      </c>
      <c r="Y45" s="161" t="s">
        <v>110</v>
      </c>
      <c r="Z45" s="151"/>
      <c r="AA45" s="151"/>
      <c r="AB45" s="151"/>
      <c r="AC45" s="151"/>
      <c r="AD45" s="151"/>
      <c r="AE45" s="151"/>
      <c r="AF45" s="151"/>
      <c r="AG45" s="151" t="s">
        <v>117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247" t="s">
        <v>182</v>
      </c>
      <c r="D46" s="248"/>
      <c r="E46" s="248"/>
      <c r="F46" s="248"/>
      <c r="G46" s="248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113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7">
        <v>27</v>
      </c>
      <c r="B47" s="178" t="s">
        <v>183</v>
      </c>
      <c r="C47" s="187" t="s">
        <v>169</v>
      </c>
      <c r="D47" s="179" t="s">
        <v>167</v>
      </c>
      <c r="E47" s="180">
        <v>1</v>
      </c>
      <c r="F47" s="181"/>
      <c r="G47" s="182">
        <f t="shared" ref="G47:G61" si="7">ROUND(E47*F47,2)</f>
        <v>0</v>
      </c>
      <c r="H47" s="181"/>
      <c r="I47" s="182">
        <f t="shared" ref="I47:I61" si="8">ROUND(E47*H47,2)</f>
        <v>0</v>
      </c>
      <c r="J47" s="181"/>
      <c r="K47" s="182">
        <f t="shared" ref="K47:K61" si="9">ROUND(E47*J47,2)</f>
        <v>0</v>
      </c>
      <c r="L47" s="182">
        <v>21</v>
      </c>
      <c r="M47" s="182">
        <f t="shared" ref="M47:M61" si="10">G47*(1+L47/100)</f>
        <v>0</v>
      </c>
      <c r="N47" s="180">
        <v>0</v>
      </c>
      <c r="O47" s="180">
        <f t="shared" ref="O47:O61" si="11">ROUND(E47*N47,2)</f>
        <v>0</v>
      </c>
      <c r="P47" s="180">
        <v>0</v>
      </c>
      <c r="Q47" s="180">
        <f t="shared" ref="Q47:Q61" si="12">ROUND(E47*P47,2)</f>
        <v>0</v>
      </c>
      <c r="R47" s="182"/>
      <c r="S47" s="182" t="s">
        <v>122</v>
      </c>
      <c r="T47" s="183" t="s">
        <v>108</v>
      </c>
      <c r="U47" s="161">
        <v>0</v>
      </c>
      <c r="V47" s="161">
        <f t="shared" ref="V47:V61" si="13">ROUND(E47*U47,2)</f>
        <v>0</v>
      </c>
      <c r="W47" s="161"/>
      <c r="X47" s="161" t="s">
        <v>116</v>
      </c>
      <c r="Y47" s="161" t="s">
        <v>110</v>
      </c>
      <c r="Z47" s="151"/>
      <c r="AA47" s="151"/>
      <c r="AB47" s="151"/>
      <c r="AC47" s="151"/>
      <c r="AD47" s="151"/>
      <c r="AE47" s="151"/>
      <c r="AF47" s="151"/>
      <c r="AG47" s="151" t="s">
        <v>117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7">
        <v>28</v>
      </c>
      <c r="B48" s="178" t="s">
        <v>184</v>
      </c>
      <c r="C48" s="187" t="s">
        <v>185</v>
      </c>
      <c r="D48" s="179" t="s">
        <v>167</v>
      </c>
      <c r="E48" s="180">
        <v>1</v>
      </c>
      <c r="F48" s="181"/>
      <c r="G48" s="182">
        <f t="shared" si="7"/>
        <v>0</v>
      </c>
      <c r="H48" s="181"/>
      <c r="I48" s="182">
        <f t="shared" si="8"/>
        <v>0</v>
      </c>
      <c r="J48" s="181"/>
      <c r="K48" s="182">
        <f t="shared" si="9"/>
        <v>0</v>
      </c>
      <c r="L48" s="182">
        <v>21</v>
      </c>
      <c r="M48" s="182">
        <f t="shared" si="10"/>
        <v>0</v>
      </c>
      <c r="N48" s="180">
        <v>0</v>
      </c>
      <c r="O48" s="180">
        <f t="shared" si="11"/>
        <v>0</v>
      </c>
      <c r="P48" s="180">
        <v>0</v>
      </c>
      <c r="Q48" s="180">
        <f t="shared" si="12"/>
        <v>0</v>
      </c>
      <c r="R48" s="182"/>
      <c r="S48" s="182" t="s">
        <v>122</v>
      </c>
      <c r="T48" s="183" t="s">
        <v>108</v>
      </c>
      <c r="U48" s="161">
        <v>0</v>
      </c>
      <c r="V48" s="161">
        <f t="shared" si="13"/>
        <v>0</v>
      </c>
      <c r="W48" s="161"/>
      <c r="X48" s="161" t="s">
        <v>116</v>
      </c>
      <c r="Y48" s="161" t="s">
        <v>110</v>
      </c>
      <c r="Z48" s="151"/>
      <c r="AA48" s="151"/>
      <c r="AB48" s="151"/>
      <c r="AC48" s="151"/>
      <c r="AD48" s="151"/>
      <c r="AE48" s="151"/>
      <c r="AF48" s="151"/>
      <c r="AG48" s="151" t="s">
        <v>134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7">
        <v>29</v>
      </c>
      <c r="B49" s="178" t="s">
        <v>186</v>
      </c>
      <c r="C49" s="187" t="s">
        <v>187</v>
      </c>
      <c r="D49" s="179" t="s">
        <v>167</v>
      </c>
      <c r="E49" s="180">
        <v>1</v>
      </c>
      <c r="F49" s="181"/>
      <c r="G49" s="182">
        <f t="shared" si="7"/>
        <v>0</v>
      </c>
      <c r="H49" s="181"/>
      <c r="I49" s="182">
        <f t="shared" si="8"/>
        <v>0</v>
      </c>
      <c r="J49" s="181"/>
      <c r="K49" s="182">
        <f t="shared" si="9"/>
        <v>0</v>
      </c>
      <c r="L49" s="182">
        <v>21</v>
      </c>
      <c r="M49" s="182">
        <f t="shared" si="10"/>
        <v>0</v>
      </c>
      <c r="N49" s="180">
        <v>0</v>
      </c>
      <c r="O49" s="180">
        <f t="shared" si="11"/>
        <v>0</v>
      </c>
      <c r="P49" s="180">
        <v>0</v>
      </c>
      <c r="Q49" s="180">
        <f t="shared" si="12"/>
        <v>0</v>
      </c>
      <c r="R49" s="182"/>
      <c r="S49" s="182" t="s">
        <v>122</v>
      </c>
      <c r="T49" s="183" t="s">
        <v>108</v>
      </c>
      <c r="U49" s="161">
        <v>0</v>
      </c>
      <c r="V49" s="161">
        <f t="shared" si="13"/>
        <v>0</v>
      </c>
      <c r="W49" s="161"/>
      <c r="X49" s="161" t="s">
        <v>116</v>
      </c>
      <c r="Y49" s="161" t="s">
        <v>110</v>
      </c>
      <c r="Z49" s="151"/>
      <c r="AA49" s="151"/>
      <c r="AB49" s="151"/>
      <c r="AC49" s="151"/>
      <c r="AD49" s="151"/>
      <c r="AE49" s="151"/>
      <c r="AF49" s="151"/>
      <c r="AG49" s="151" t="s">
        <v>117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7">
        <v>30</v>
      </c>
      <c r="B50" s="178" t="s">
        <v>188</v>
      </c>
      <c r="C50" s="187" t="s">
        <v>189</v>
      </c>
      <c r="D50" s="179" t="s">
        <v>167</v>
      </c>
      <c r="E50" s="180">
        <v>1</v>
      </c>
      <c r="F50" s="181"/>
      <c r="G50" s="182">
        <f t="shared" si="7"/>
        <v>0</v>
      </c>
      <c r="H50" s="181"/>
      <c r="I50" s="182">
        <f t="shared" si="8"/>
        <v>0</v>
      </c>
      <c r="J50" s="181"/>
      <c r="K50" s="182">
        <f t="shared" si="9"/>
        <v>0</v>
      </c>
      <c r="L50" s="182">
        <v>21</v>
      </c>
      <c r="M50" s="182">
        <f t="shared" si="10"/>
        <v>0</v>
      </c>
      <c r="N50" s="180">
        <v>0</v>
      </c>
      <c r="O50" s="180">
        <f t="shared" si="11"/>
        <v>0</v>
      </c>
      <c r="P50" s="180">
        <v>0</v>
      </c>
      <c r="Q50" s="180">
        <f t="shared" si="12"/>
        <v>0</v>
      </c>
      <c r="R50" s="182"/>
      <c r="S50" s="182" t="s">
        <v>122</v>
      </c>
      <c r="T50" s="183" t="s">
        <v>108</v>
      </c>
      <c r="U50" s="161">
        <v>0</v>
      </c>
      <c r="V50" s="161">
        <f t="shared" si="13"/>
        <v>0</v>
      </c>
      <c r="W50" s="161"/>
      <c r="X50" s="161" t="s">
        <v>116</v>
      </c>
      <c r="Y50" s="161" t="s">
        <v>110</v>
      </c>
      <c r="Z50" s="151"/>
      <c r="AA50" s="151"/>
      <c r="AB50" s="151"/>
      <c r="AC50" s="151"/>
      <c r="AD50" s="151"/>
      <c r="AE50" s="151"/>
      <c r="AF50" s="151"/>
      <c r="AG50" s="151" t="s">
        <v>117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7">
        <v>31</v>
      </c>
      <c r="B51" s="178" t="s">
        <v>190</v>
      </c>
      <c r="C51" s="187" t="s">
        <v>191</v>
      </c>
      <c r="D51" s="179" t="s">
        <v>167</v>
      </c>
      <c r="E51" s="180">
        <v>1</v>
      </c>
      <c r="F51" s="181"/>
      <c r="G51" s="182">
        <f t="shared" si="7"/>
        <v>0</v>
      </c>
      <c r="H51" s="181"/>
      <c r="I51" s="182">
        <f t="shared" si="8"/>
        <v>0</v>
      </c>
      <c r="J51" s="181"/>
      <c r="K51" s="182">
        <f t="shared" si="9"/>
        <v>0</v>
      </c>
      <c r="L51" s="182">
        <v>21</v>
      </c>
      <c r="M51" s="182">
        <f t="shared" si="10"/>
        <v>0</v>
      </c>
      <c r="N51" s="180">
        <v>0</v>
      </c>
      <c r="O51" s="180">
        <f t="shared" si="11"/>
        <v>0</v>
      </c>
      <c r="P51" s="180">
        <v>0</v>
      </c>
      <c r="Q51" s="180">
        <f t="shared" si="12"/>
        <v>0</v>
      </c>
      <c r="R51" s="182"/>
      <c r="S51" s="182" t="s">
        <v>122</v>
      </c>
      <c r="T51" s="183" t="s">
        <v>108</v>
      </c>
      <c r="U51" s="161">
        <v>0</v>
      </c>
      <c r="V51" s="161">
        <f t="shared" si="13"/>
        <v>0</v>
      </c>
      <c r="W51" s="161"/>
      <c r="X51" s="161" t="s">
        <v>116</v>
      </c>
      <c r="Y51" s="161" t="s">
        <v>110</v>
      </c>
      <c r="Z51" s="151"/>
      <c r="AA51" s="151"/>
      <c r="AB51" s="151"/>
      <c r="AC51" s="151"/>
      <c r="AD51" s="151"/>
      <c r="AE51" s="151"/>
      <c r="AF51" s="151"/>
      <c r="AG51" s="151" t="s">
        <v>117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7">
        <v>32</v>
      </c>
      <c r="B52" s="178" t="s">
        <v>192</v>
      </c>
      <c r="C52" s="187" t="s">
        <v>193</v>
      </c>
      <c r="D52" s="179" t="s">
        <v>167</v>
      </c>
      <c r="E52" s="180">
        <v>1</v>
      </c>
      <c r="F52" s="181"/>
      <c r="G52" s="182">
        <f t="shared" si="7"/>
        <v>0</v>
      </c>
      <c r="H52" s="181"/>
      <c r="I52" s="182">
        <f t="shared" si="8"/>
        <v>0</v>
      </c>
      <c r="J52" s="181"/>
      <c r="K52" s="182">
        <f t="shared" si="9"/>
        <v>0</v>
      </c>
      <c r="L52" s="182">
        <v>21</v>
      </c>
      <c r="M52" s="182">
        <f t="shared" si="10"/>
        <v>0</v>
      </c>
      <c r="N52" s="180">
        <v>0</v>
      </c>
      <c r="O52" s="180">
        <f t="shared" si="11"/>
        <v>0</v>
      </c>
      <c r="P52" s="180">
        <v>0</v>
      </c>
      <c r="Q52" s="180">
        <f t="shared" si="12"/>
        <v>0</v>
      </c>
      <c r="R52" s="182"/>
      <c r="S52" s="182" t="s">
        <v>122</v>
      </c>
      <c r="T52" s="183" t="s">
        <v>108</v>
      </c>
      <c r="U52" s="161">
        <v>0</v>
      </c>
      <c r="V52" s="161">
        <f t="shared" si="13"/>
        <v>0</v>
      </c>
      <c r="W52" s="161"/>
      <c r="X52" s="161" t="s">
        <v>116</v>
      </c>
      <c r="Y52" s="161" t="s">
        <v>110</v>
      </c>
      <c r="Z52" s="151"/>
      <c r="AA52" s="151"/>
      <c r="AB52" s="151"/>
      <c r="AC52" s="151"/>
      <c r="AD52" s="151"/>
      <c r="AE52" s="151"/>
      <c r="AF52" s="151"/>
      <c r="AG52" s="151" t="s">
        <v>117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7">
        <v>33</v>
      </c>
      <c r="B53" s="178" t="s">
        <v>194</v>
      </c>
      <c r="C53" s="187" t="s">
        <v>195</v>
      </c>
      <c r="D53" s="179" t="s">
        <v>167</v>
      </c>
      <c r="E53" s="180">
        <v>1</v>
      </c>
      <c r="F53" s="181"/>
      <c r="G53" s="182">
        <f t="shared" si="7"/>
        <v>0</v>
      </c>
      <c r="H53" s="181"/>
      <c r="I53" s="182">
        <f t="shared" si="8"/>
        <v>0</v>
      </c>
      <c r="J53" s="181"/>
      <c r="K53" s="182">
        <f t="shared" si="9"/>
        <v>0</v>
      </c>
      <c r="L53" s="182">
        <v>21</v>
      </c>
      <c r="M53" s="182">
        <f t="shared" si="10"/>
        <v>0</v>
      </c>
      <c r="N53" s="180">
        <v>0</v>
      </c>
      <c r="O53" s="180">
        <f t="shared" si="11"/>
        <v>0</v>
      </c>
      <c r="P53" s="180">
        <v>0</v>
      </c>
      <c r="Q53" s="180">
        <f t="shared" si="12"/>
        <v>0</v>
      </c>
      <c r="R53" s="182"/>
      <c r="S53" s="182" t="s">
        <v>122</v>
      </c>
      <c r="T53" s="183" t="s">
        <v>108</v>
      </c>
      <c r="U53" s="161">
        <v>0</v>
      </c>
      <c r="V53" s="161">
        <f t="shared" si="13"/>
        <v>0</v>
      </c>
      <c r="W53" s="161"/>
      <c r="X53" s="161" t="s">
        <v>116</v>
      </c>
      <c r="Y53" s="161" t="s">
        <v>110</v>
      </c>
      <c r="Z53" s="151"/>
      <c r="AA53" s="151"/>
      <c r="AB53" s="151"/>
      <c r="AC53" s="151"/>
      <c r="AD53" s="151"/>
      <c r="AE53" s="151"/>
      <c r="AF53" s="151"/>
      <c r="AG53" s="151" t="s">
        <v>117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7">
        <v>34</v>
      </c>
      <c r="B54" s="178" t="s">
        <v>196</v>
      </c>
      <c r="C54" s="187" t="s">
        <v>197</v>
      </c>
      <c r="D54" s="179" t="s">
        <v>167</v>
      </c>
      <c r="E54" s="180">
        <v>1</v>
      </c>
      <c r="F54" s="181"/>
      <c r="G54" s="182">
        <f t="shared" si="7"/>
        <v>0</v>
      </c>
      <c r="H54" s="181"/>
      <c r="I54" s="182">
        <f t="shared" si="8"/>
        <v>0</v>
      </c>
      <c r="J54" s="181"/>
      <c r="K54" s="182">
        <f t="shared" si="9"/>
        <v>0</v>
      </c>
      <c r="L54" s="182">
        <v>21</v>
      </c>
      <c r="M54" s="182">
        <f t="shared" si="10"/>
        <v>0</v>
      </c>
      <c r="N54" s="180">
        <v>0</v>
      </c>
      <c r="O54" s="180">
        <f t="shared" si="11"/>
        <v>0</v>
      </c>
      <c r="P54" s="180">
        <v>0</v>
      </c>
      <c r="Q54" s="180">
        <f t="shared" si="12"/>
        <v>0</v>
      </c>
      <c r="R54" s="182"/>
      <c r="S54" s="182" t="s">
        <v>122</v>
      </c>
      <c r="T54" s="183" t="s">
        <v>108</v>
      </c>
      <c r="U54" s="161">
        <v>0</v>
      </c>
      <c r="V54" s="161">
        <f t="shared" si="13"/>
        <v>0</v>
      </c>
      <c r="W54" s="161"/>
      <c r="X54" s="161" t="s">
        <v>116</v>
      </c>
      <c r="Y54" s="161" t="s">
        <v>110</v>
      </c>
      <c r="Z54" s="151"/>
      <c r="AA54" s="151"/>
      <c r="AB54" s="151"/>
      <c r="AC54" s="151"/>
      <c r="AD54" s="151"/>
      <c r="AE54" s="151"/>
      <c r="AF54" s="151"/>
      <c r="AG54" s="151" t="s">
        <v>117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7">
        <v>35</v>
      </c>
      <c r="B55" s="178" t="s">
        <v>198</v>
      </c>
      <c r="C55" s="187" t="s">
        <v>199</v>
      </c>
      <c r="D55" s="179" t="s">
        <v>167</v>
      </c>
      <c r="E55" s="180">
        <v>1</v>
      </c>
      <c r="F55" s="181"/>
      <c r="G55" s="182">
        <f t="shared" si="7"/>
        <v>0</v>
      </c>
      <c r="H55" s="181"/>
      <c r="I55" s="182">
        <f t="shared" si="8"/>
        <v>0</v>
      </c>
      <c r="J55" s="181"/>
      <c r="K55" s="182">
        <f t="shared" si="9"/>
        <v>0</v>
      </c>
      <c r="L55" s="182">
        <v>21</v>
      </c>
      <c r="M55" s="182">
        <f t="shared" si="10"/>
        <v>0</v>
      </c>
      <c r="N55" s="180">
        <v>0</v>
      </c>
      <c r="O55" s="180">
        <f t="shared" si="11"/>
        <v>0</v>
      </c>
      <c r="P55" s="180">
        <v>0</v>
      </c>
      <c r="Q55" s="180">
        <f t="shared" si="12"/>
        <v>0</v>
      </c>
      <c r="R55" s="182"/>
      <c r="S55" s="182" t="s">
        <v>122</v>
      </c>
      <c r="T55" s="183" t="s">
        <v>108</v>
      </c>
      <c r="U55" s="161">
        <v>0</v>
      </c>
      <c r="V55" s="161">
        <f t="shared" si="13"/>
        <v>0</v>
      </c>
      <c r="W55" s="161"/>
      <c r="X55" s="161" t="s">
        <v>116</v>
      </c>
      <c r="Y55" s="161" t="s">
        <v>110</v>
      </c>
      <c r="Z55" s="151"/>
      <c r="AA55" s="151"/>
      <c r="AB55" s="151"/>
      <c r="AC55" s="151"/>
      <c r="AD55" s="151"/>
      <c r="AE55" s="151"/>
      <c r="AF55" s="151"/>
      <c r="AG55" s="151" t="s">
        <v>134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7">
        <v>36</v>
      </c>
      <c r="B56" s="178" t="s">
        <v>200</v>
      </c>
      <c r="C56" s="187" t="s">
        <v>201</v>
      </c>
      <c r="D56" s="179" t="s">
        <v>167</v>
      </c>
      <c r="E56" s="180">
        <v>1</v>
      </c>
      <c r="F56" s="181"/>
      <c r="G56" s="182">
        <f t="shared" si="7"/>
        <v>0</v>
      </c>
      <c r="H56" s="181"/>
      <c r="I56" s="182">
        <f t="shared" si="8"/>
        <v>0</v>
      </c>
      <c r="J56" s="181"/>
      <c r="K56" s="182">
        <f t="shared" si="9"/>
        <v>0</v>
      </c>
      <c r="L56" s="182">
        <v>21</v>
      </c>
      <c r="M56" s="182">
        <f t="shared" si="10"/>
        <v>0</v>
      </c>
      <c r="N56" s="180">
        <v>0</v>
      </c>
      <c r="O56" s="180">
        <f t="shared" si="11"/>
        <v>0</v>
      </c>
      <c r="P56" s="180">
        <v>0</v>
      </c>
      <c r="Q56" s="180">
        <f t="shared" si="12"/>
        <v>0</v>
      </c>
      <c r="R56" s="182"/>
      <c r="S56" s="182" t="s">
        <v>122</v>
      </c>
      <c r="T56" s="183" t="s">
        <v>108</v>
      </c>
      <c r="U56" s="161">
        <v>0</v>
      </c>
      <c r="V56" s="161">
        <f t="shared" si="13"/>
        <v>0</v>
      </c>
      <c r="W56" s="161"/>
      <c r="X56" s="161" t="s">
        <v>116</v>
      </c>
      <c r="Y56" s="161" t="s">
        <v>110</v>
      </c>
      <c r="Z56" s="151"/>
      <c r="AA56" s="151"/>
      <c r="AB56" s="151"/>
      <c r="AC56" s="151"/>
      <c r="AD56" s="151"/>
      <c r="AE56" s="151"/>
      <c r="AF56" s="151"/>
      <c r="AG56" s="151" t="s">
        <v>134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7">
        <v>37</v>
      </c>
      <c r="B57" s="178" t="s">
        <v>202</v>
      </c>
      <c r="C57" s="187" t="s">
        <v>203</v>
      </c>
      <c r="D57" s="179" t="s">
        <v>167</v>
      </c>
      <c r="E57" s="180">
        <v>1</v>
      </c>
      <c r="F57" s="181"/>
      <c r="G57" s="182">
        <f t="shared" si="7"/>
        <v>0</v>
      </c>
      <c r="H57" s="181"/>
      <c r="I57" s="182">
        <f t="shared" si="8"/>
        <v>0</v>
      </c>
      <c r="J57" s="181"/>
      <c r="K57" s="182">
        <f t="shared" si="9"/>
        <v>0</v>
      </c>
      <c r="L57" s="182">
        <v>21</v>
      </c>
      <c r="M57" s="182">
        <f t="shared" si="10"/>
        <v>0</v>
      </c>
      <c r="N57" s="180">
        <v>0</v>
      </c>
      <c r="O57" s="180">
        <f t="shared" si="11"/>
        <v>0</v>
      </c>
      <c r="P57" s="180">
        <v>0</v>
      </c>
      <c r="Q57" s="180">
        <f t="shared" si="12"/>
        <v>0</v>
      </c>
      <c r="R57" s="182"/>
      <c r="S57" s="182" t="s">
        <v>122</v>
      </c>
      <c r="T57" s="183" t="s">
        <v>108</v>
      </c>
      <c r="U57" s="161">
        <v>0</v>
      </c>
      <c r="V57" s="161">
        <f t="shared" si="13"/>
        <v>0</v>
      </c>
      <c r="W57" s="161"/>
      <c r="X57" s="161" t="s">
        <v>116</v>
      </c>
      <c r="Y57" s="161" t="s">
        <v>110</v>
      </c>
      <c r="Z57" s="151"/>
      <c r="AA57" s="151"/>
      <c r="AB57" s="151"/>
      <c r="AC57" s="151"/>
      <c r="AD57" s="151"/>
      <c r="AE57" s="151"/>
      <c r="AF57" s="151"/>
      <c r="AG57" s="151" t="s">
        <v>134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7">
        <v>38</v>
      </c>
      <c r="B58" s="178" t="s">
        <v>204</v>
      </c>
      <c r="C58" s="187" t="s">
        <v>205</v>
      </c>
      <c r="D58" s="179" t="s">
        <v>167</v>
      </c>
      <c r="E58" s="180">
        <v>1</v>
      </c>
      <c r="F58" s="181"/>
      <c r="G58" s="182">
        <f t="shared" si="7"/>
        <v>0</v>
      </c>
      <c r="H58" s="181"/>
      <c r="I58" s="182">
        <f t="shared" si="8"/>
        <v>0</v>
      </c>
      <c r="J58" s="181"/>
      <c r="K58" s="182">
        <f t="shared" si="9"/>
        <v>0</v>
      </c>
      <c r="L58" s="182">
        <v>21</v>
      </c>
      <c r="M58" s="182">
        <f t="shared" si="10"/>
        <v>0</v>
      </c>
      <c r="N58" s="180">
        <v>0</v>
      </c>
      <c r="O58" s="180">
        <f t="shared" si="11"/>
        <v>0</v>
      </c>
      <c r="P58" s="180">
        <v>0</v>
      </c>
      <c r="Q58" s="180">
        <f t="shared" si="12"/>
        <v>0</v>
      </c>
      <c r="R58" s="182"/>
      <c r="S58" s="182" t="s">
        <v>122</v>
      </c>
      <c r="T58" s="183" t="s">
        <v>108</v>
      </c>
      <c r="U58" s="161">
        <v>0</v>
      </c>
      <c r="V58" s="161">
        <f t="shared" si="13"/>
        <v>0</v>
      </c>
      <c r="W58" s="161"/>
      <c r="X58" s="161" t="s">
        <v>116</v>
      </c>
      <c r="Y58" s="161" t="s">
        <v>110</v>
      </c>
      <c r="Z58" s="151"/>
      <c r="AA58" s="151"/>
      <c r="AB58" s="151"/>
      <c r="AC58" s="151"/>
      <c r="AD58" s="151"/>
      <c r="AE58" s="151"/>
      <c r="AF58" s="151"/>
      <c r="AG58" s="151" t="s">
        <v>134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7">
        <v>39</v>
      </c>
      <c r="B59" s="178" t="s">
        <v>206</v>
      </c>
      <c r="C59" s="187" t="s">
        <v>207</v>
      </c>
      <c r="D59" s="179" t="s">
        <v>167</v>
      </c>
      <c r="E59" s="180">
        <v>1</v>
      </c>
      <c r="F59" s="181"/>
      <c r="G59" s="182">
        <f t="shared" si="7"/>
        <v>0</v>
      </c>
      <c r="H59" s="181"/>
      <c r="I59" s="182">
        <f t="shared" si="8"/>
        <v>0</v>
      </c>
      <c r="J59" s="181"/>
      <c r="K59" s="182">
        <f t="shared" si="9"/>
        <v>0</v>
      </c>
      <c r="L59" s="182">
        <v>21</v>
      </c>
      <c r="M59" s="182">
        <f t="shared" si="10"/>
        <v>0</v>
      </c>
      <c r="N59" s="180">
        <v>0</v>
      </c>
      <c r="O59" s="180">
        <f t="shared" si="11"/>
        <v>0</v>
      </c>
      <c r="P59" s="180">
        <v>0</v>
      </c>
      <c r="Q59" s="180">
        <f t="shared" si="12"/>
        <v>0</v>
      </c>
      <c r="R59" s="182"/>
      <c r="S59" s="182" t="s">
        <v>122</v>
      </c>
      <c r="T59" s="183" t="s">
        <v>108</v>
      </c>
      <c r="U59" s="161">
        <v>0</v>
      </c>
      <c r="V59" s="161">
        <f t="shared" si="13"/>
        <v>0</v>
      </c>
      <c r="W59" s="161"/>
      <c r="X59" s="161" t="s">
        <v>116</v>
      </c>
      <c r="Y59" s="161" t="s">
        <v>110</v>
      </c>
      <c r="Z59" s="151"/>
      <c r="AA59" s="151"/>
      <c r="AB59" s="151"/>
      <c r="AC59" s="151"/>
      <c r="AD59" s="151"/>
      <c r="AE59" s="151"/>
      <c r="AF59" s="151"/>
      <c r="AG59" s="151" t="s">
        <v>117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7">
        <v>40</v>
      </c>
      <c r="B60" s="178" t="s">
        <v>208</v>
      </c>
      <c r="C60" s="187" t="s">
        <v>209</v>
      </c>
      <c r="D60" s="179" t="s">
        <v>167</v>
      </c>
      <c r="E60" s="180">
        <v>1</v>
      </c>
      <c r="F60" s="181"/>
      <c r="G60" s="182">
        <f t="shared" si="7"/>
        <v>0</v>
      </c>
      <c r="H60" s="181"/>
      <c r="I60" s="182">
        <f t="shared" si="8"/>
        <v>0</v>
      </c>
      <c r="J60" s="181"/>
      <c r="K60" s="182">
        <f t="shared" si="9"/>
        <v>0</v>
      </c>
      <c r="L60" s="182">
        <v>21</v>
      </c>
      <c r="M60" s="182">
        <f t="shared" si="10"/>
        <v>0</v>
      </c>
      <c r="N60" s="180">
        <v>0</v>
      </c>
      <c r="O60" s="180">
        <f t="shared" si="11"/>
        <v>0</v>
      </c>
      <c r="P60" s="180">
        <v>0</v>
      </c>
      <c r="Q60" s="180">
        <f t="shared" si="12"/>
        <v>0</v>
      </c>
      <c r="R60" s="182"/>
      <c r="S60" s="182" t="s">
        <v>122</v>
      </c>
      <c r="T60" s="183" t="s">
        <v>108</v>
      </c>
      <c r="U60" s="161">
        <v>0</v>
      </c>
      <c r="V60" s="161">
        <f t="shared" si="13"/>
        <v>0</v>
      </c>
      <c r="W60" s="161"/>
      <c r="X60" s="161" t="s">
        <v>116</v>
      </c>
      <c r="Y60" s="161" t="s">
        <v>110</v>
      </c>
      <c r="Z60" s="151"/>
      <c r="AA60" s="151"/>
      <c r="AB60" s="151"/>
      <c r="AC60" s="151"/>
      <c r="AD60" s="151"/>
      <c r="AE60" s="151"/>
      <c r="AF60" s="151"/>
      <c r="AG60" s="151" t="s">
        <v>117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0">
        <v>41</v>
      </c>
      <c r="B61" s="171" t="s">
        <v>210</v>
      </c>
      <c r="C61" s="186" t="s">
        <v>211</v>
      </c>
      <c r="D61" s="172" t="s">
        <v>167</v>
      </c>
      <c r="E61" s="173">
        <v>1</v>
      </c>
      <c r="F61" s="174"/>
      <c r="G61" s="175">
        <f t="shared" si="7"/>
        <v>0</v>
      </c>
      <c r="H61" s="174"/>
      <c r="I61" s="175">
        <f t="shared" si="8"/>
        <v>0</v>
      </c>
      <c r="J61" s="174"/>
      <c r="K61" s="175">
        <f t="shared" si="9"/>
        <v>0</v>
      </c>
      <c r="L61" s="175">
        <v>21</v>
      </c>
      <c r="M61" s="175">
        <f t="shared" si="10"/>
        <v>0</v>
      </c>
      <c r="N61" s="173">
        <v>0</v>
      </c>
      <c r="O61" s="173">
        <f t="shared" si="11"/>
        <v>0</v>
      </c>
      <c r="P61" s="173">
        <v>0</v>
      </c>
      <c r="Q61" s="173">
        <f t="shared" si="12"/>
        <v>0</v>
      </c>
      <c r="R61" s="175"/>
      <c r="S61" s="175" t="s">
        <v>122</v>
      </c>
      <c r="T61" s="176" t="s">
        <v>108</v>
      </c>
      <c r="U61" s="161">
        <v>0</v>
      </c>
      <c r="V61" s="161">
        <f t="shared" si="13"/>
        <v>0</v>
      </c>
      <c r="W61" s="161"/>
      <c r="X61" s="161" t="s">
        <v>116</v>
      </c>
      <c r="Y61" s="161" t="s">
        <v>110</v>
      </c>
      <c r="Z61" s="151"/>
      <c r="AA61" s="151"/>
      <c r="AB61" s="151"/>
      <c r="AC61" s="151"/>
      <c r="AD61" s="151"/>
      <c r="AE61" s="151"/>
      <c r="AF61" s="151"/>
      <c r="AG61" s="151" t="s">
        <v>134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2" x14ac:dyDescent="0.2">
      <c r="A62" s="158"/>
      <c r="B62" s="159"/>
      <c r="C62" s="247" t="s">
        <v>182</v>
      </c>
      <c r="D62" s="248"/>
      <c r="E62" s="248"/>
      <c r="F62" s="248"/>
      <c r="G62" s="248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51"/>
      <c r="AA62" s="151"/>
      <c r="AB62" s="151"/>
      <c r="AC62" s="151"/>
      <c r="AD62" s="151"/>
      <c r="AE62" s="151"/>
      <c r="AF62" s="151"/>
      <c r="AG62" s="151" t="s">
        <v>113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70">
        <v>42</v>
      </c>
      <c r="B63" s="171" t="s">
        <v>212</v>
      </c>
      <c r="C63" s="186" t="s">
        <v>213</v>
      </c>
      <c r="D63" s="172" t="s">
        <v>167</v>
      </c>
      <c r="E63" s="173">
        <v>1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3">
        <v>0</v>
      </c>
      <c r="O63" s="173">
        <f>ROUND(E63*N63,2)</f>
        <v>0</v>
      </c>
      <c r="P63" s="173">
        <v>0</v>
      </c>
      <c r="Q63" s="173">
        <f>ROUND(E63*P63,2)</f>
        <v>0</v>
      </c>
      <c r="R63" s="175"/>
      <c r="S63" s="175" t="s">
        <v>122</v>
      </c>
      <c r="T63" s="176" t="s">
        <v>108</v>
      </c>
      <c r="U63" s="161">
        <v>0</v>
      </c>
      <c r="V63" s="161">
        <f>ROUND(E63*U63,2)</f>
        <v>0</v>
      </c>
      <c r="W63" s="161"/>
      <c r="X63" s="161" t="s">
        <v>116</v>
      </c>
      <c r="Y63" s="161" t="s">
        <v>110</v>
      </c>
      <c r="Z63" s="151"/>
      <c r="AA63" s="151"/>
      <c r="AB63" s="151"/>
      <c r="AC63" s="151"/>
      <c r="AD63" s="151"/>
      <c r="AE63" s="151"/>
      <c r="AF63" s="151"/>
      <c r="AG63" s="151" t="s">
        <v>117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">
      <c r="A64" s="158"/>
      <c r="B64" s="159"/>
      <c r="C64" s="247" t="s">
        <v>182</v>
      </c>
      <c r="D64" s="248"/>
      <c r="E64" s="248"/>
      <c r="F64" s="248"/>
      <c r="G64" s="248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113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7">
        <v>43</v>
      </c>
      <c r="B65" s="178" t="s">
        <v>214</v>
      </c>
      <c r="C65" s="187" t="s">
        <v>215</v>
      </c>
      <c r="D65" s="179" t="s">
        <v>106</v>
      </c>
      <c r="E65" s="180">
        <v>1</v>
      </c>
      <c r="F65" s="181"/>
      <c r="G65" s="182">
        <f>ROUND(E65*F65,2)</f>
        <v>0</v>
      </c>
      <c r="H65" s="181"/>
      <c r="I65" s="182">
        <f>ROUND(E65*H65,2)</f>
        <v>0</v>
      </c>
      <c r="J65" s="181"/>
      <c r="K65" s="182">
        <f>ROUND(E65*J65,2)</f>
        <v>0</v>
      </c>
      <c r="L65" s="182">
        <v>21</v>
      </c>
      <c r="M65" s="182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2"/>
      <c r="S65" s="182" t="s">
        <v>122</v>
      </c>
      <c r="T65" s="183" t="s">
        <v>108</v>
      </c>
      <c r="U65" s="161">
        <v>0</v>
      </c>
      <c r="V65" s="161">
        <f>ROUND(E65*U65,2)</f>
        <v>0</v>
      </c>
      <c r="W65" s="161"/>
      <c r="X65" s="161" t="s">
        <v>116</v>
      </c>
      <c r="Y65" s="161" t="s">
        <v>110</v>
      </c>
      <c r="Z65" s="151"/>
      <c r="AA65" s="151"/>
      <c r="AB65" s="151"/>
      <c r="AC65" s="151"/>
      <c r="AD65" s="151"/>
      <c r="AE65" s="151"/>
      <c r="AF65" s="151"/>
      <c r="AG65" s="151" t="s">
        <v>117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0">
        <v>44</v>
      </c>
      <c r="B66" s="171" t="s">
        <v>216</v>
      </c>
      <c r="C66" s="186" t="s">
        <v>217</v>
      </c>
      <c r="D66" s="172" t="s">
        <v>106</v>
      </c>
      <c r="E66" s="173">
        <v>1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3">
        <v>0</v>
      </c>
      <c r="O66" s="173">
        <f>ROUND(E66*N66,2)</f>
        <v>0</v>
      </c>
      <c r="P66" s="173">
        <v>0</v>
      </c>
      <c r="Q66" s="173">
        <f>ROUND(E66*P66,2)</f>
        <v>0</v>
      </c>
      <c r="R66" s="175"/>
      <c r="S66" s="175" t="s">
        <v>122</v>
      </c>
      <c r="T66" s="176" t="s">
        <v>108</v>
      </c>
      <c r="U66" s="161">
        <v>0</v>
      </c>
      <c r="V66" s="161">
        <f>ROUND(E66*U66,2)</f>
        <v>0</v>
      </c>
      <c r="W66" s="161"/>
      <c r="X66" s="161" t="s">
        <v>116</v>
      </c>
      <c r="Y66" s="161" t="s">
        <v>110</v>
      </c>
      <c r="Z66" s="151"/>
      <c r="AA66" s="151"/>
      <c r="AB66" s="151"/>
      <c r="AC66" s="151"/>
      <c r="AD66" s="151"/>
      <c r="AE66" s="151"/>
      <c r="AF66" s="151"/>
      <c r="AG66" s="151" t="s">
        <v>117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33.75" outlineLevel="2" x14ac:dyDescent="0.2">
      <c r="A67" s="158"/>
      <c r="B67" s="159"/>
      <c r="C67" s="247" t="s">
        <v>141</v>
      </c>
      <c r="D67" s="248"/>
      <c r="E67" s="248"/>
      <c r="F67" s="248"/>
      <c r="G67" s="248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113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84" t="str">
        <f>C67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77">
        <v>45</v>
      </c>
      <c r="B68" s="178" t="s">
        <v>218</v>
      </c>
      <c r="C68" s="187" t="s">
        <v>219</v>
      </c>
      <c r="D68" s="179" t="s">
        <v>121</v>
      </c>
      <c r="E68" s="180">
        <v>178</v>
      </c>
      <c r="F68" s="181"/>
      <c r="G68" s="182">
        <f>ROUND(E68*F68,2)</f>
        <v>0</v>
      </c>
      <c r="H68" s="181"/>
      <c r="I68" s="182">
        <f>ROUND(E68*H68,2)</f>
        <v>0</v>
      </c>
      <c r="J68" s="181"/>
      <c r="K68" s="182">
        <f>ROUND(E68*J68,2)</f>
        <v>0</v>
      </c>
      <c r="L68" s="182">
        <v>21</v>
      </c>
      <c r="M68" s="182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2"/>
      <c r="S68" s="182" t="s">
        <v>122</v>
      </c>
      <c r="T68" s="183" t="s">
        <v>108</v>
      </c>
      <c r="U68" s="161">
        <v>0</v>
      </c>
      <c r="V68" s="161">
        <f>ROUND(E68*U68,2)</f>
        <v>0</v>
      </c>
      <c r="W68" s="161"/>
      <c r="X68" s="161" t="s">
        <v>116</v>
      </c>
      <c r="Y68" s="161" t="s">
        <v>110</v>
      </c>
      <c r="Z68" s="151"/>
      <c r="AA68" s="151"/>
      <c r="AB68" s="151"/>
      <c r="AC68" s="151"/>
      <c r="AD68" s="151"/>
      <c r="AE68" s="151"/>
      <c r="AF68" s="151"/>
      <c r="AG68" s="151" t="s">
        <v>117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0">
        <v>46</v>
      </c>
      <c r="B69" s="171" t="s">
        <v>220</v>
      </c>
      <c r="C69" s="186" t="s">
        <v>221</v>
      </c>
      <c r="D69" s="172" t="s">
        <v>106</v>
      </c>
      <c r="E69" s="173">
        <v>1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3">
        <v>0</v>
      </c>
      <c r="O69" s="173">
        <f>ROUND(E69*N69,2)</f>
        <v>0</v>
      </c>
      <c r="P69" s="173">
        <v>0</v>
      </c>
      <c r="Q69" s="173">
        <f>ROUND(E69*P69,2)</f>
        <v>0</v>
      </c>
      <c r="R69" s="175"/>
      <c r="S69" s="175" t="s">
        <v>122</v>
      </c>
      <c r="T69" s="176" t="s">
        <v>108</v>
      </c>
      <c r="U69" s="161">
        <v>0</v>
      </c>
      <c r="V69" s="161">
        <f>ROUND(E69*U69,2)</f>
        <v>0</v>
      </c>
      <c r="W69" s="161"/>
      <c r="X69" s="161" t="s">
        <v>116</v>
      </c>
      <c r="Y69" s="161" t="s">
        <v>110</v>
      </c>
      <c r="Z69" s="151"/>
      <c r="AA69" s="151"/>
      <c r="AB69" s="151"/>
      <c r="AC69" s="151"/>
      <c r="AD69" s="151"/>
      <c r="AE69" s="151"/>
      <c r="AF69" s="151"/>
      <c r="AG69" s="151" t="s">
        <v>117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2" x14ac:dyDescent="0.2">
      <c r="A70" s="158"/>
      <c r="B70" s="159"/>
      <c r="C70" s="247" t="s">
        <v>144</v>
      </c>
      <c r="D70" s="248"/>
      <c r="E70" s="248"/>
      <c r="F70" s="248"/>
      <c r="G70" s="248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51"/>
      <c r="AA70" s="151"/>
      <c r="AB70" s="151"/>
      <c r="AC70" s="151"/>
      <c r="AD70" s="151"/>
      <c r="AE70" s="151"/>
      <c r="AF70" s="151"/>
      <c r="AG70" s="151" t="s">
        <v>113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84" t="str">
        <f>C70</f>
        <v>Náklady zhotovitele, související s prováděním zkoušek a revizí předepsaných technickými normami nebo objednatelem a které jsou pro provedení díla nezbytné.</v>
      </c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0">
        <v>47</v>
      </c>
      <c r="B71" s="171" t="s">
        <v>222</v>
      </c>
      <c r="C71" s="186" t="s">
        <v>223</v>
      </c>
      <c r="D71" s="172" t="s">
        <v>167</v>
      </c>
      <c r="E71" s="173">
        <v>1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73">
        <v>0</v>
      </c>
      <c r="O71" s="173">
        <f>ROUND(E71*N71,2)</f>
        <v>0</v>
      </c>
      <c r="P71" s="173">
        <v>0</v>
      </c>
      <c r="Q71" s="173">
        <f>ROUND(E71*P71,2)</f>
        <v>0</v>
      </c>
      <c r="R71" s="175"/>
      <c r="S71" s="175" t="s">
        <v>122</v>
      </c>
      <c r="T71" s="176" t="s">
        <v>108</v>
      </c>
      <c r="U71" s="161">
        <v>0</v>
      </c>
      <c r="V71" s="161">
        <f>ROUND(E71*U71,2)</f>
        <v>0</v>
      </c>
      <c r="W71" s="161"/>
      <c r="X71" s="161" t="s">
        <v>116</v>
      </c>
      <c r="Y71" s="161" t="s">
        <v>110</v>
      </c>
      <c r="Z71" s="151"/>
      <c r="AA71" s="151"/>
      <c r="AB71" s="151"/>
      <c r="AC71" s="151"/>
      <c r="AD71" s="151"/>
      <c r="AE71" s="151"/>
      <c r="AF71" s="151"/>
      <c r="AG71" s="151" t="s">
        <v>134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2" x14ac:dyDescent="0.2">
      <c r="A72" s="158"/>
      <c r="B72" s="159"/>
      <c r="C72" s="247" t="s">
        <v>224</v>
      </c>
      <c r="D72" s="248"/>
      <c r="E72" s="248"/>
      <c r="F72" s="248"/>
      <c r="G72" s="248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51"/>
      <c r="AA72" s="151"/>
      <c r="AB72" s="151"/>
      <c r="AC72" s="151"/>
      <c r="AD72" s="151"/>
      <c r="AE72" s="151"/>
      <c r="AF72" s="151"/>
      <c r="AG72" s="151" t="s">
        <v>113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0">
        <v>48</v>
      </c>
      <c r="B73" s="171" t="s">
        <v>225</v>
      </c>
      <c r="C73" s="186" t="s">
        <v>226</v>
      </c>
      <c r="D73" s="172" t="s">
        <v>167</v>
      </c>
      <c r="E73" s="173">
        <v>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3">
        <v>0</v>
      </c>
      <c r="O73" s="173">
        <f>ROUND(E73*N73,2)</f>
        <v>0</v>
      </c>
      <c r="P73" s="173">
        <v>0</v>
      </c>
      <c r="Q73" s="173">
        <f>ROUND(E73*P73,2)</f>
        <v>0</v>
      </c>
      <c r="R73" s="175"/>
      <c r="S73" s="175" t="s">
        <v>122</v>
      </c>
      <c r="T73" s="176" t="s">
        <v>108</v>
      </c>
      <c r="U73" s="161">
        <v>0</v>
      </c>
      <c r="V73" s="161">
        <f>ROUND(E73*U73,2)</f>
        <v>0</v>
      </c>
      <c r="W73" s="161"/>
      <c r="X73" s="161" t="s">
        <v>116</v>
      </c>
      <c r="Y73" s="161" t="s">
        <v>110</v>
      </c>
      <c r="Z73" s="151"/>
      <c r="AA73" s="151"/>
      <c r="AB73" s="151"/>
      <c r="AC73" s="151"/>
      <c r="AD73" s="151"/>
      <c r="AE73" s="151"/>
      <c r="AF73" s="151"/>
      <c r="AG73" s="151" t="s">
        <v>134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2" x14ac:dyDescent="0.2">
      <c r="A74" s="158"/>
      <c r="B74" s="159"/>
      <c r="C74" s="247" t="s">
        <v>224</v>
      </c>
      <c r="D74" s="248"/>
      <c r="E74" s="248"/>
      <c r="F74" s="248"/>
      <c r="G74" s="248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51"/>
      <c r="AA74" s="151"/>
      <c r="AB74" s="151"/>
      <c r="AC74" s="151"/>
      <c r="AD74" s="151"/>
      <c r="AE74" s="151"/>
      <c r="AF74" s="151"/>
      <c r="AG74" s="151" t="s">
        <v>113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0">
        <v>49</v>
      </c>
      <c r="B75" s="171" t="s">
        <v>227</v>
      </c>
      <c r="C75" s="186" t="s">
        <v>228</v>
      </c>
      <c r="D75" s="172" t="s">
        <v>167</v>
      </c>
      <c r="E75" s="173">
        <v>1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3">
        <v>0</v>
      </c>
      <c r="O75" s="173">
        <f>ROUND(E75*N75,2)</f>
        <v>0</v>
      </c>
      <c r="P75" s="173">
        <v>0</v>
      </c>
      <c r="Q75" s="173">
        <f>ROUND(E75*P75,2)</f>
        <v>0</v>
      </c>
      <c r="R75" s="175"/>
      <c r="S75" s="175" t="s">
        <v>122</v>
      </c>
      <c r="T75" s="176" t="s">
        <v>108</v>
      </c>
      <c r="U75" s="161">
        <v>0</v>
      </c>
      <c r="V75" s="161">
        <f>ROUND(E75*U75,2)</f>
        <v>0</v>
      </c>
      <c r="W75" s="161"/>
      <c r="X75" s="161" t="s">
        <v>116</v>
      </c>
      <c r="Y75" s="161" t="s">
        <v>110</v>
      </c>
      <c r="Z75" s="151"/>
      <c r="AA75" s="151"/>
      <c r="AB75" s="151"/>
      <c r="AC75" s="151"/>
      <c r="AD75" s="151"/>
      <c r="AE75" s="151"/>
      <c r="AF75" s="151"/>
      <c r="AG75" s="151" t="s">
        <v>134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2" x14ac:dyDescent="0.2">
      <c r="A76" s="158"/>
      <c r="B76" s="159"/>
      <c r="C76" s="247" t="s">
        <v>229</v>
      </c>
      <c r="D76" s="248"/>
      <c r="E76" s="248"/>
      <c r="F76" s="248"/>
      <c r="G76" s="248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113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0">
        <v>50</v>
      </c>
      <c r="B77" s="171" t="s">
        <v>230</v>
      </c>
      <c r="C77" s="186" t="s">
        <v>231</v>
      </c>
      <c r="D77" s="172" t="s">
        <v>167</v>
      </c>
      <c r="E77" s="173">
        <v>1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3">
        <v>0</v>
      </c>
      <c r="O77" s="173">
        <f>ROUND(E77*N77,2)</f>
        <v>0</v>
      </c>
      <c r="P77" s="173">
        <v>0</v>
      </c>
      <c r="Q77" s="173">
        <f>ROUND(E77*P77,2)</f>
        <v>0</v>
      </c>
      <c r="R77" s="175"/>
      <c r="S77" s="175" t="s">
        <v>122</v>
      </c>
      <c r="T77" s="176" t="s">
        <v>108</v>
      </c>
      <c r="U77" s="161">
        <v>0</v>
      </c>
      <c r="V77" s="161">
        <f>ROUND(E77*U77,2)</f>
        <v>0</v>
      </c>
      <c r="W77" s="161"/>
      <c r="X77" s="161" t="s">
        <v>116</v>
      </c>
      <c r="Y77" s="161" t="s">
        <v>110</v>
      </c>
      <c r="Z77" s="151"/>
      <c r="AA77" s="151"/>
      <c r="AB77" s="151"/>
      <c r="AC77" s="151"/>
      <c r="AD77" s="151"/>
      <c r="AE77" s="151"/>
      <c r="AF77" s="151"/>
      <c r="AG77" s="151" t="s">
        <v>134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2" x14ac:dyDescent="0.2">
      <c r="A78" s="158"/>
      <c r="B78" s="159"/>
      <c r="C78" s="247" t="s">
        <v>232</v>
      </c>
      <c r="D78" s="248"/>
      <c r="E78" s="248"/>
      <c r="F78" s="248"/>
      <c r="G78" s="248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1"/>
      <c r="AA78" s="151"/>
      <c r="AB78" s="151"/>
      <c r="AC78" s="151"/>
      <c r="AD78" s="151"/>
      <c r="AE78" s="151"/>
      <c r="AF78" s="151"/>
      <c r="AG78" s="151" t="s">
        <v>113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0">
        <v>51</v>
      </c>
      <c r="B79" s="171" t="s">
        <v>233</v>
      </c>
      <c r="C79" s="186" t="s">
        <v>234</v>
      </c>
      <c r="D79" s="172" t="s">
        <v>167</v>
      </c>
      <c r="E79" s="173">
        <v>1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3">
        <v>0</v>
      </c>
      <c r="O79" s="173">
        <f>ROUND(E79*N79,2)</f>
        <v>0</v>
      </c>
      <c r="P79" s="173">
        <v>0</v>
      </c>
      <c r="Q79" s="173">
        <f>ROUND(E79*P79,2)</f>
        <v>0</v>
      </c>
      <c r="R79" s="175"/>
      <c r="S79" s="175" t="s">
        <v>122</v>
      </c>
      <c r="T79" s="176" t="s">
        <v>108</v>
      </c>
      <c r="U79" s="161">
        <v>0</v>
      </c>
      <c r="V79" s="161">
        <f>ROUND(E79*U79,2)</f>
        <v>0</v>
      </c>
      <c r="W79" s="161"/>
      <c r="X79" s="161" t="s">
        <v>116</v>
      </c>
      <c r="Y79" s="161" t="s">
        <v>110</v>
      </c>
      <c r="Z79" s="151"/>
      <c r="AA79" s="151"/>
      <c r="AB79" s="151"/>
      <c r="AC79" s="151"/>
      <c r="AD79" s="151"/>
      <c r="AE79" s="151"/>
      <c r="AF79" s="151"/>
      <c r="AG79" s="151" t="s">
        <v>134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2" x14ac:dyDescent="0.2">
      <c r="A80" s="158"/>
      <c r="B80" s="159"/>
      <c r="C80" s="247" t="s">
        <v>232</v>
      </c>
      <c r="D80" s="248"/>
      <c r="E80" s="248"/>
      <c r="F80" s="248"/>
      <c r="G80" s="248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113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0">
        <v>52</v>
      </c>
      <c r="B81" s="171" t="s">
        <v>235</v>
      </c>
      <c r="C81" s="186" t="s">
        <v>236</v>
      </c>
      <c r="D81" s="172" t="s">
        <v>167</v>
      </c>
      <c r="E81" s="173">
        <v>1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3">
        <v>0</v>
      </c>
      <c r="O81" s="173">
        <f>ROUND(E81*N81,2)</f>
        <v>0</v>
      </c>
      <c r="P81" s="173">
        <v>0</v>
      </c>
      <c r="Q81" s="173">
        <f>ROUND(E81*P81,2)</f>
        <v>0</v>
      </c>
      <c r="R81" s="175"/>
      <c r="S81" s="175" t="s">
        <v>122</v>
      </c>
      <c r="T81" s="176" t="s">
        <v>108</v>
      </c>
      <c r="U81" s="161">
        <v>0</v>
      </c>
      <c r="V81" s="161">
        <f>ROUND(E81*U81,2)</f>
        <v>0</v>
      </c>
      <c r="W81" s="161"/>
      <c r="X81" s="161" t="s">
        <v>116</v>
      </c>
      <c r="Y81" s="161" t="s">
        <v>110</v>
      </c>
      <c r="Z81" s="151"/>
      <c r="AA81" s="151"/>
      <c r="AB81" s="151"/>
      <c r="AC81" s="151"/>
      <c r="AD81" s="151"/>
      <c r="AE81" s="151"/>
      <c r="AF81" s="151"/>
      <c r="AG81" s="151" t="s">
        <v>134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247" t="s">
        <v>229</v>
      </c>
      <c r="D82" s="248"/>
      <c r="E82" s="248"/>
      <c r="F82" s="248"/>
      <c r="G82" s="248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113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0">
        <v>53</v>
      </c>
      <c r="B83" s="171" t="s">
        <v>237</v>
      </c>
      <c r="C83" s="186" t="s">
        <v>238</v>
      </c>
      <c r="D83" s="172" t="s">
        <v>167</v>
      </c>
      <c r="E83" s="173">
        <v>1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3">
        <v>0</v>
      </c>
      <c r="O83" s="173">
        <f>ROUND(E83*N83,2)</f>
        <v>0</v>
      </c>
      <c r="P83" s="173">
        <v>0</v>
      </c>
      <c r="Q83" s="173">
        <f>ROUND(E83*P83,2)</f>
        <v>0</v>
      </c>
      <c r="R83" s="175"/>
      <c r="S83" s="175" t="s">
        <v>122</v>
      </c>
      <c r="T83" s="176" t="s">
        <v>108</v>
      </c>
      <c r="U83" s="161">
        <v>0</v>
      </c>
      <c r="V83" s="161">
        <f>ROUND(E83*U83,2)</f>
        <v>0</v>
      </c>
      <c r="W83" s="161"/>
      <c r="X83" s="161" t="s">
        <v>116</v>
      </c>
      <c r="Y83" s="161" t="s">
        <v>110</v>
      </c>
      <c r="Z83" s="151"/>
      <c r="AA83" s="151"/>
      <c r="AB83" s="151"/>
      <c r="AC83" s="151"/>
      <c r="AD83" s="151"/>
      <c r="AE83" s="151"/>
      <c r="AF83" s="151"/>
      <c r="AG83" s="151" t="s">
        <v>134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2" x14ac:dyDescent="0.2">
      <c r="A84" s="158"/>
      <c r="B84" s="159"/>
      <c r="C84" s="247" t="s">
        <v>232</v>
      </c>
      <c r="D84" s="248"/>
      <c r="E84" s="248"/>
      <c r="F84" s="248"/>
      <c r="G84" s="248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113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0">
        <v>54</v>
      </c>
      <c r="B85" s="171" t="s">
        <v>239</v>
      </c>
      <c r="C85" s="186" t="s">
        <v>240</v>
      </c>
      <c r="D85" s="172" t="s">
        <v>167</v>
      </c>
      <c r="E85" s="173">
        <v>1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3">
        <v>0</v>
      </c>
      <c r="O85" s="173">
        <f>ROUND(E85*N85,2)</f>
        <v>0</v>
      </c>
      <c r="P85" s="173">
        <v>0</v>
      </c>
      <c r="Q85" s="173">
        <f>ROUND(E85*P85,2)</f>
        <v>0</v>
      </c>
      <c r="R85" s="175"/>
      <c r="S85" s="175" t="s">
        <v>122</v>
      </c>
      <c r="T85" s="176" t="s">
        <v>108</v>
      </c>
      <c r="U85" s="161">
        <v>0</v>
      </c>
      <c r="V85" s="161">
        <f>ROUND(E85*U85,2)</f>
        <v>0</v>
      </c>
      <c r="W85" s="161"/>
      <c r="X85" s="161" t="s">
        <v>116</v>
      </c>
      <c r="Y85" s="161" t="s">
        <v>110</v>
      </c>
      <c r="Z85" s="151"/>
      <c r="AA85" s="151"/>
      <c r="AB85" s="151"/>
      <c r="AC85" s="151"/>
      <c r="AD85" s="151"/>
      <c r="AE85" s="151"/>
      <c r="AF85" s="151"/>
      <c r="AG85" s="151" t="s">
        <v>134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47" t="s">
        <v>229</v>
      </c>
      <c r="D86" s="248"/>
      <c r="E86" s="248"/>
      <c r="F86" s="248"/>
      <c r="G86" s="248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113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0">
        <v>55</v>
      </c>
      <c r="B87" s="171" t="s">
        <v>241</v>
      </c>
      <c r="C87" s="186" t="s">
        <v>242</v>
      </c>
      <c r="D87" s="172" t="s">
        <v>167</v>
      </c>
      <c r="E87" s="173">
        <v>1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73">
        <v>0</v>
      </c>
      <c r="O87" s="173">
        <f>ROUND(E87*N87,2)</f>
        <v>0</v>
      </c>
      <c r="P87" s="173">
        <v>0</v>
      </c>
      <c r="Q87" s="173">
        <f>ROUND(E87*P87,2)</f>
        <v>0</v>
      </c>
      <c r="R87" s="175"/>
      <c r="S87" s="175" t="s">
        <v>122</v>
      </c>
      <c r="T87" s="176" t="s">
        <v>108</v>
      </c>
      <c r="U87" s="161">
        <v>0</v>
      </c>
      <c r="V87" s="161">
        <f>ROUND(E87*U87,2)</f>
        <v>0</v>
      </c>
      <c r="W87" s="161"/>
      <c r="X87" s="161" t="s">
        <v>116</v>
      </c>
      <c r="Y87" s="161" t="s">
        <v>110</v>
      </c>
      <c r="Z87" s="151"/>
      <c r="AA87" s="151"/>
      <c r="AB87" s="151"/>
      <c r="AC87" s="151"/>
      <c r="AD87" s="151"/>
      <c r="AE87" s="151"/>
      <c r="AF87" s="151"/>
      <c r="AG87" s="151" t="s">
        <v>134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">
      <c r="A88" s="158"/>
      <c r="B88" s="159"/>
      <c r="C88" s="247" t="s">
        <v>229</v>
      </c>
      <c r="D88" s="248"/>
      <c r="E88" s="248"/>
      <c r="F88" s="248"/>
      <c r="G88" s="248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113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0">
        <v>56</v>
      </c>
      <c r="B89" s="171" t="s">
        <v>243</v>
      </c>
      <c r="C89" s="186" t="s">
        <v>244</v>
      </c>
      <c r="D89" s="172" t="s">
        <v>167</v>
      </c>
      <c r="E89" s="173">
        <v>1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3">
        <v>0</v>
      </c>
      <c r="O89" s="173">
        <f>ROUND(E89*N89,2)</f>
        <v>0</v>
      </c>
      <c r="P89" s="173">
        <v>0</v>
      </c>
      <c r="Q89" s="173">
        <f>ROUND(E89*P89,2)</f>
        <v>0</v>
      </c>
      <c r="R89" s="175"/>
      <c r="S89" s="175" t="s">
        <v>122</v>
      </c>
      <c r="T89" s="176" t="s">
        <v>108</v>
      </c>
      <c r="U89" s="161">
        <v>0</v>
      </c>
      <c r="V89" s="161">
        <f>ROUND(E89*U89,2)</f>
        <v>0</v>
      </c>
      <c r="W89" s="161"/>
      <c r="X89" s="161" t="s">
        <v>116</v>
      </c>
      <c r="Y89" s="161" t="s">
        <v>110</v>
      </c>
      <c r="Z89" s="151"/>
      <c r="AA89" s="151"/>
      <c r="AB89" s="151"/>
      <c r="AC89" s="151"/>
      <c r="AD89" s="151"/>
      <c r="AE89" s="151"/>
      <c r="AF89" s="151"/>
      <c r="AG89" s="151" t="s">
        <v>134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2" x14ac:dyDescent="0.2">
      <c r="A90" s="158"/>
      <c r="B90" s="159"/>
      <c r="C90" s="247" t="s">
        <v>229</v>
      </c>
      <c r="D90" s="248"/>
      <c r="E90" s="248"/>
      <c r="F90" s="248"/>
      <c r="G90" s="248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113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3"/>
      <c r="B91" s="4"/>
      <c r="C91" s="188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E91">
        <v>12</v>
      </c>
      <c r="AF91">
        <v>21</v>
      </c>
      <c r="AG91" t="s">
        <v>88</v>
      </c>
    </row>
    <row r="92" spans="1:60" x14ac:dyDescent="0.2">
      <c r="A92" s="154"/>
      <c r="B92" s="155" t="s">
        <v>29</v>
      </c>
      <c r="C92" s="189"/>
      <c r="D92" s="156"/>
      <c r="E92" s="157"/>
      <c r="F92" s="157"/>
      <c r="G92" s="169">
        <f>G8+G17</f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f>SUMIF(L7:L90,AE91,G7:G90)</f>
        <v>0</v>
      </c>
      <c r="AF92">
        <f>SUMIF(L7:L90,AF91,G7:G90)</f>
        <v>0</v>
      </c>
      <c r="AG92" t="s">
        <v>245</v>
      </c>
    </row>
    <row r="93" spans="1:60" x14ac:dyDescent="0.2">
      <c r="C93" s="190"/>
      <c r="D93" s="10"/>
      <c r="AG93" t="s">
        <v>246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KEO/SzGs/oHy+8f0ZLBKi97N4V0Dqmqck2gxkXH5HHjRBvwQobeSUvjHYLyluHZDe9O/I86ciHzBmzY3W3KpQ==" saltValue="JsO9rVRU4xlXjsgkJIsUhA==" spinCount="100000" sheet="1" formatRows="0"/>
  <mergeCells count="29">
    <mergeCell ref="C30:G30"/>
    <mergeCell ref="A1:G1"/>
    <mergeCell ref="C2:G2"/>
    <mergeCell ref="C3:G3"/>
    <mergeCell ref="C4:G4"/>
    <mergeCell ref="C10:G10"/>
    <mergeCell ref="C12:G12"/>
    <mergeCell ref="C20:G20"/>
    <mergeCell ref="C22:G22"/>
    <mergeCell ref="C24:G24"/>
    <mergeCell ref="C26:G26"/>
    <mergeCell ref="C28:G28"/>
    <mergeCell ref="C80:G80"/>
    <mergeCell ref="C33:G33"/>
    <mergeCell ref="C35:G35"/>
    <mergeCell ref="C46:G46"/>
    <mergeCell ref="C62:G62"/>
    <mergeCell ref="C64:G64"/>
    <mergeCell ref="C67:G67"/>
    <mergeCell ref="C70:G70"/>
    <mergeCell ref="C72:G72"/>
    <mergeCell ref="C74:G74"/>
    <mergeCell ref="C76:G76"/>
    <mergeCell ref="C78:G78"/>
    <mergeCell ref="C82:G82"/>
    <mergeCell ref="C84:G84"/>
    <mergeCell ref="C86:G86"/>
    <mergeCell ref="C88:G88"/>
    <mergeCell ref="C90:G90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oadresa</vt:lpstr>
      <vt:lpstr>Stavba!Objednatel</vt:lpstr>
      <vt:lpstr>Stavba!Objekt</vt:lpstr>
      <vt:lpstr>'00 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Žampachová</dc:creator>
  <cp:lastModifiedBy>Milan Preisner</cp:lastModifiedBy>
  <cp:lastPrinted>2024-10-24T08:47:10Z</cp:lastPrinted>
  <dcterms:created xsi:type="dcterms:W3CDTF">2009-04-08T07:15:50Z</dcterms:created>
  <dcterms:modified xsi:type="dcterms:W3CDTF">2024-10-25T07:26:42Z</dcterms:modified>
</cp:coreProperties>
</file>